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D:\Projects\otgateway\assets\"/>
    </mc:Choice>
  </mc:AlternateContent>
  <xr:revisionPtr revIDLastSave="0" documentId="13_ncr:1_{F2ADFF3B-2C07-4BCB-9117-ADC34678897A}" xr6:coauthVersionLast="47" xr6:coauthVersionMax="47" xr10:uidLastSave="{00000000-0000-0000-0000-000000000000}"/>
  <bookViews>
    <workbookView xWindow="-113" yWindow="-113" windowWidth="24267" windowHeight="1283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" l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C16" i="1" s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C31" i="1" s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C47" i="1" s="1"/>
  <c r="B48" i="1"/>
  <c r="C48" i="1" s="1"/>
  <c r="B49" i="1"/>
  <c r="B50" i="1"/>
  <c r="B51" i="1"/>
  <c r="B52" i="1"/>
  <c r="P2" i="1"/>
  <c r="O2" i="1"/>
  <c r="C37" i="1" s="1"/>
  <c r="C49" i="1" l="1"/>
  <c r="C17" i="1"/>
  <c r="C15" i="1"/>
  <c r="C41" i="1"/>
  <c r="D41" i="1" s="1"/>
  <c r="E41" i="1" s="1"/>
  <c r="C9" i="1"/>
  <c r="C40" i="1"/>
  <c r="D40" i="1" s="1"/>
  <c r="E40" i="1" s="1"/>
  <c r="C24" i="1"/>
  <c r="D24" i="1" s="1"/>
  <c r="E24" i="1" s="1"/>
  <c r="C8" i="1"/>
  <c r="C25" i="1"/>
  <c r="C39" i="1"/>
  <c r="C38" i="1"/>
  <c r="D38" i="1" s="1"/>
  <c r="E38" i="1" s="1"/>
  <c r="C22" i="1"/>
  <c r="D22" i="1" s="1"/>
  <c r="E22" i="1" s="1"/>
  <c r="C23" i="1"/>
  <c r="D23" i="1" s="1"/>
  <c r="E23" i="1" s="1"/>
  <c r="D11" i="1"/>
  <c r="E11" i="1" s="1"/>
  <c r="C6" i="1"/>
  <c r="D6" i="1" s="1"/>
  <c r="E6" i="1" s="1"/>
  <c r="D9" i="1"/>
  <c r="E9" i="1" s="1"/>
  <c r="D49" i="1"/>
  <c r="E49" i="1" s="1"/>
  <c r="D17" i="1"/>
  <c r="E17" i="1" s="1"/>
  <c r="D48" i="1"/>
  <c r="E48" i="1" s="1"/>
  <c r="D16" i="1"/>
  <c r="E16" i="1" s="1"/>
  <c r="D47" i="1"/>
  <c r="E47" i="1" s="1"/>
  <c r="D31" i="1"/>
  <c r="E31" i="1" s="1"/>
  <c r="D15" i="1"/>
  <c r="E15" i="1" s="1"/>
  <c r="D25" i="1"/>
  <c r="E25" i="1" s="1"/>
  <c r="D8" i="1"/>
  <c r="E8" i="1" s="1"/>
  <c r="D7" i="1"/>
  <c r="E7" i="1" s="1"/>
  <c r="D4" i="1"/>
  <c r="E4" i="1" s="1"/>
  <c r="D44" i="1"/>
  <c r="E44" i="1" s="1"/>
  <c r="D28" i="1"/>
  <c r="E28" i="1" s="1"/>
  <c r="D12" i="1"/>
  <c r="E12" i="1" s="1"/>
  <c r="D39" i="1"/>
  <c r="E39" i="1" s="1"/>
  <c r="D37" i="1"/>
  <c r="E37" i="1" s="1"/>
  <c r="D27" i="1"/>
  <c r="E27" i="1" s="1"/>
  <c r="C7" i="1"/>
  <c r="C52" i="1"/>
  <c r="D52" i="1" s="1"/>
  <c r="E52" i="1" s="1"/>
  <c r="C36" i="1"/>
  <c r="D36" i="1" s="1"/>
  <c r="E36" i="1" s="1"/>
  <c r="C20" i="1"/>
  <c r="D20" i="1" s="1"/>
  <c r="E20" i="1" s="1"/>
  <c r="C4" i="1"/>
  <c r="C35" i="1"/>
  <c r="D35" i="1" s="1"/>
  <c r="E35" i="1" s="1"/>
  <c r="C3" i="1"/>
  <c r="D3" i="1" s="1"/>
  <c r="E3" i="1" s="1"/>
  <c r="C50" i="1"/>
  <c r="D50" i="1" s="1"/>
  <c r="E50" i="1" s="1"/>
  <c r="C34" i="1"/>
  <c r="D34" i="1" s="1"/>
  <c r="E34" i="1" s="1"/>
  <c r="C18" i="1"/>
  <c r="D18" i="1" s="1"/>
  <c r="E18" i="1" s="1"/>
  <c r="C2" i="1"/>
  <c r="D2" i="1" s="1"/>
  <c r="E2" i="1" s="1"/>
  <c r="C51" i="1"/>
  <c r="D51" i="1" s="1"/>
  <c r="E51" i="1" s="1"/>
  <c r="C19" i="1"/>
  <c r="D19" i="1" s="1"/>
  <c r="E19" i="1" s="1"/>
  <c r="C46" i="1"/>
  <c r="D46" i="1" s="1"/>
  <c r="E46" i="1" s="1"/>
  <c r="C14" i="1"/>
  <c r="D14" i="1" s="1"/>
  <c r="E14" i="1" s="1"/>
  <c r="C33" i="1"/>
  <c r="D33" i="1" s="1"/>
  <c r="E33" i="1" s="1"/>
  <c r="C45" i="1"/>
  <c r="D45" i="1" s="1"/>
  <c r="E45" i="1" s="1"/>
  <c r="C29" i="1"/>
  <c r="D29" i="1" s="1"/>
  <c r="E29" i="1" s="1"/>
  <c r="C13" i="1"/>
  <c r="D13" i="1" s="1"/>
  <c r="E13" i="1" s="1"/>
  <c r="C32" i="1"/>
  <c r="D32" i="1" s="1"/>
  <c r="E32" i="1" s="1"/>
  <c r="C44" i="1"/>
  <c r="C28" i="1"/>
  <c r="C12" i="1"/>
  <c r="C30" i="1"/>
  <c r="D30" i="1" s="1"/>
  <c r="E30" i="1" s="1"/>
  <c r="C43" i="1"/>
  <c r="D43" i="1" s="1"/>
  <c r="E43" i="1" s="1"/>
  <c r="C27" i="1"/>
  <c r="C11" i="1"/>
  <c r="C42" i="1"/>
  <c r="D42" i="1" s="1"/>
  <c r="E42" i="1" s="1"/>
  <c r="C26" i="1"/>
  <c r="D26" i="1" s="1"/>
  <c r="E26" i="1" s="1"/>
  <c r="C10" i="1"/>
  <c r="D10" i="1" s="1"/>
  <c r="E10" i="1" s="1"/>
  <c r="C5" i="1"/>
  <c r="D5" i="1" s="1"/>
  <c r="E5" i="1" s="1"/>
  <c r="C21" i="1"/>
  <c r="D21" i="1" s="1"/>
  <c r="E21" i="1" s="1"/>
</calcChain>
</file>

<file path=xl/sharedStrings.xml><?xml version="1.0" encoding="utf-8"?>
<sst xmlns="http://schemas.openxmlformats.org/spreadsheetml/2006/main" count="15" uniqueCount="15">
  <si>
    <t>Outdoor temp</t>
  </si>
  <si>
    <t>Indoor temp</t>
  </si>
  <si>
    <t>N</t>
  </si>
  <si>
    <t>K</t>
  </si>
  <si>
    <t>T</t>
  </si>
  <si>
    <t>N result</t>
  </si>
  <si>
    <t>K result</t>
  </si>
  <si>
    <t>T result</t>
  </si>
  <si>
    <t>Target temp</t>
  </si>
  <si>
    <t>N + K + T result</t>
  </si>
  <si>
    <t>Max temp</t>
  </si>
  <si>
    <t>Min temp</t>
  </si>
  <si>
    <t>N + K result</t>
  </si>
  <si>
    <r>
      <rPr>
        <b/>
        <sz val="11"/>
        <color theme="1"/>
        <rFont val="Calibri"/>
        <family val="2"/>
        <charset val="204"/>
        <scheme val="minor"/>
      </rPr>
      <t>Note:</t>
    </r>
    <r>
      <rPr>
        <sz val="11"/>
        <color theme="1"/>
        <rFont val="Calibri"/>
        <family val="2"/>
        <charset val="204"/>
        <scheme val="minor"/>
      </rPr>
      <t xml:space="preserve">
</t>
    </r>
    <r>
      <rPr>
        <b/>
        <sz val="11"/>
        <color theme="5"/>
        <rFont val="Calibri"/>
        <family val="2"/>
        <charset val="204"/>
        <scheme val="minor"/>
      </rPr>
      <t>Orange line</t>
    </r>
    <r>
      <rPr>
        <sz val="11"/>
        <color theme="1"/>
        <rFont val="Calibri"/>
        <family val="2"/>
        <charset val="204"/>
        <scheme val="minor"/>
      </rPr>
      <t xml:space="preserve"> - heating temperature UNTIL reaching the target temp
</t>
    </r>
    <r>
      <rPr>
        <b/>
        <sz val="11"/>
        <color theme="4"/>
        <rFont val="Calibri"/>
        <family val="2"/>
        <charset val="204"/>
        <scheme val="minor"/>
      </rPr>
      <t>Blue line</t>
    </r>
    <r>
      <rPr>
        <sz val="11"/>
        <color theme="1"/>
        <rFont val="Calibri"/>
        <family val="2"/>
        <charset val="204"/>
        <scheme val="minor"/>
      </rPr>
      <t xml:space="preserve"> - heating temperature AFTER reaching the target temp
</t>
    </r>
    <r>
      <rPr>
        <b/>
        <sz val="11"/>
        <color theme="6"/>
        <rFont val="Calibri"/>
        <family val="2"/>
        <charset val="204"/>
        <scheme val="minor"/>
      </rPr>
      <t>Gray line</t>
    </r>
    <r>
      <rPr>
        <sz val="11"/>
        <color theme="1"/>
        <rFont val="Calibri"/>
        <family val="2"/>
        <charset val="204"/>
        <scheme val="minor"/>
      </rPr>
      <t xml:space="preserve"> - raw heating temperature (N result)</t>
    </r>
  </si>
  <si>
    <t>N + K + T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</si>
</sst>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&quot; °&quot;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5"/>
      <name val="Calibri"/>
      <family val="2"/>
      <charset val="204"/>
      <scheme val="minor"/>
    </font>
    <font>
      <b/>
      <sz val="11"/>
      <color theme="4"/>
      <name val="Calibri"/>
      <family val="2"/>
      <charset val="204"/>
      <scheme val="minor"/>
    </font>
    <font>
      <b/>
      <sz val="11"/>
      <color theme="6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ck">
        <color theme="1"/>
      </left>
      <right style="thick">
        <color theme="1"/>
      </right>
      <top style="thick">
        <color theme="1"/>
      </top>
      <bottom style="thick">
        <color theme="1"/>
      </bottom>
      <diagonal/>
    </border>
    <border>
      <left style="thick">
        <color theme="1"/>
      </left>
      <right style="thick">
        <color theme="1"/>
      </right>
      <top style="thick">
        <color theme="1"/>
      </top>
      <bottom/>
      <diagonal/>
    </border>
    <border>
      <left style="thick">
        <color theme="1"/>
      </left>
      <right style="thick">
        <color theme="1"/>
      </right>
      <top/>
      <bottom style="thick">
        <color theme="1"/>
      </bottom>
      <diagonal/>
    </border>
    <border>
      <left style="thick">
        <color theme="1"/>
      </left>
      <right/>
      <top/>
      <bottom style="thick">
        <color theme="1"/>
      </bottom>
      <diagonal/>
    </border>
    <border>
      <left/>
      <right style="thick">
        <color theme="1"/>
      </right>
      <top/>
      <bottom style="thick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2" xfId="0" applyFont="1" applyFill="1" applyBorder="1" applyAlignment="1" applyProtection="1">
      <alignment horizontal="center"/>
    </xf>
    <xf numFmtId="164" fontId="0" fillId="4" borderId="1" xfId="0" applyNumberFormat="1" applyFill="1" applyBorder="1" applyAlignment="1" applyProtection="1">
      <alignment horizontal="center"/>
    </xf>
    <xf numFmtId="0" fontId="0" fillId="0" borderId="0" xfId="0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164" fontId="0" fillId="4" borderId="1" xfId="0" applyNumberForma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1" fillId="2" borderId="4" xfId="0" applyFont="1" applyFill="1" applyBorder="1" applyAlignment="1" applyProtection="1">
      <alignment horizontal="center"/>
    </xf>
    <xf numFmtId="164" fontId="0" fillId="0" borderId="0" xfId="0" applyNumberFormat="1" applyBorder="1" applyProtection="1"/>
    <xf numFmtId="0" fontId="0" fillId="0" borderId="6" xfId="0" applyBorder="1" applyAlignment="1" applyProtection="1">
      <alignment horizontal="left" vertical="top" wrapText="1" indent="1"/>
    </xf>
    <xf numFmtId="0" fontId="0" fillId="0" borderId="7" xfId="0" applyBorder="1" applyAlignment="1" applyProtection="1">
      <alignment horizontal="left" vertical="top" wrapText="1" indent="1"/>
    </xf>
    <xf numFmtId="0" fontId="0" fillId="0" borderId="8" xfId="0" applyBorder="1" applyAlignment="1" applyProtection="1">
      <alignment horizontal="left" vertical="top" wrapText="1" indent="1"/>
    </xf>
    <xf numFmtId="0" fontId="0" fillId="0" borderId="9" xfId="0" applyBorder="1" applyAlignment="1" applyProtection="1">
      <alignment horizontal="left" vertical="top" wrapText="1" indent="1"/>
    </xf>
    <xf numFmtId="0" fontId="0" fillId="0" borderId="0" xfId="0" applyBorder="1" applyAlignment="1" applyProtection="1">
      <alignment horizontal="left" vertical="top" wrapText="1" indent="1"/>
    </xf>
    <xf numFmtId="0" fontId="0" fillId="0" borderId="10" xfId="0" applyBorder="1" applyAlignment="1" applyProtection="1">
      <alignment horizontal="left" vertical="top" wrapText="1" indent="1"/>
    </xf>
    <xf numFmtId="0" fontId="0" fillId="0" borderId="11" xfId="0" applyBorder="1" applyAlignment="1" applyProtection="1">
      <alignment horizontal="left" vertical="top" wrapText="1" indent="1"/>
    </xf>
    <xf numFmtId="0" fontId="0" fillId="0" borderId="12" xfId="0" applyBorder="1" applyAlignment="1" applyProtection="1">
      <alignment horizontal="left" vertical="top" wrapText="1" indent="1"/>
    </xf>
    <xf numFmtId="0" fontId="0" fillId="0" borderId="13" xfId="0" applyBorder="1" applyAlignment="1" applyProtection="1">
      <alignment horizontal="left" vertical="top" wrapText="1" indent="1"/>
    </xf>
    <xf numFmtId="164" fontId="0" fillId="0" borderId="0" xfId="0" applyNumberFormat="1" applyProtection="1"/>
    <xf numFmtId="164" fontId="0" fillId="0" borderId="0" xfId="0" applyNumberFormat="1" applyAlignment="1" applyProtection="1">
      <alignment vertical="center" wrapText="1"/>
    </xf>
    <xf numFmtId="164" fontId="0" fillId="0" borderId="0" xfId="0" applyNumberFormat="1" applyAlignment="1" applyProtection="1">
      <alignment vertical="center"/>
    </xf>
    <xf numFmtId="0" fontId="5" fillId="2" borderId="3" xfId="0" applyFont="1" applyFill="1" applyBorder="1" applyAlignment="1" applyProtection="1">
      <alignment horizontal="center"/>
    </xf>
  </cellXfs>
  <cellStyles count="1">
    <cellStyle name="Обычный" xfId="0" builtinId="0"/>
  </cellStyles>
  <dxfs count="9">
    <dxf>
      <numFmt numFmtId="164" formatCode="#0.0&quot; °&quot;"/>
      <protection locked="1" hidden="0"/>
    </dxf>
    <dxf>
      <numFmt numFmtId="164" formatCode="#0.0&quot; °&quot;"/>
      <protection locked="1" hidden="0"/>
    </dxf>
    <dxf>
      <numFmt numFmtId="164" formatCode="#0.0&quot; °&quot;"/>
      <protection locked="1" hidden="0"/>
    </dxf>
    <dxf>
      <numFmt numFmtId="164" formatCode="#0.0&quot; °&quot;"/>
      <protection locked="1" hidden="0"/>
    </dxf>
    <dxf>
      <numFmt numFmtId="164" formatCode="#0.0&quot; °&quot;"/>
      <protection locked="1" hidden="0"/>
    </dxf>
    <dxf>
      <border outline="0">
        <bottom style="thick">
          <color theme="1"/>
        </bottom>
      </border>
    </dxf>
    <dxf>
      <border diagonalUp="0" diagonalDown="0">
        <left style="thick">
          <color theme="1"/>
        </left>
        <right style="thick">
          <color theme="1"/>
        </right>
        <top style="thick">
          <color theme="1"/>
        </top>
        <bottom style="thick">
          <color theme="1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  <border diagonalUp="0" diagonalDown="0">
        <left style="thick">
          <color theme="1"/>
        </left>
        <right style="thick">
          <color theme="1"/>
        </right>
        <top/>
        <bottom/>
      </border>
      <protection locked="1" hidden="0"/>
    </dxf>
  </dxfs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707295270303521E-2"/>
          <c:y val="1.2140032503368509E-2"/>
          <c:w val="0.92452028031062872"/>
          <c:h val="0.84560395247644138"/>
        </c:manualLayout>
      </c:layout>
      <c:lineChart>
        <c:grouping val="standard"/>
        <c:varyColors val="0"/>
        <c:ser>
          <c:idx val="2"/>
          <c:order val="0"/>
          <c:tx>
            <c:strRef>
              <c:f>Лист1!$B$1</c:f>
              <c:strCache>
                <c:ptCount val="1"/>
                <c:pt idx="0">
                  <c:v>N result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diamond"/>
            <c:size val="4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elete val="1"/>
          </c:dLbls>
          <c:cat>
            <c:numRef>
              <c:f>Лист1!$A$2:$A$52</c:f>
              <c:numCache>
                <c:formatCode>#0.0" °"</c:formatCode>
                <c:ptCount val="51"/>
                <c:pt idx="0">
                  <c:v>20</c:v>
                </c:pt>
                <c:pt idx="1">
                  <c:v>19</c:v>
                </c:pt>
                <c:pt idx="2">
                  <c:v>18</c:v>
                </c:pt>
                <c:pt idx="3">
                  <c:v>17</c:v>
                </c:pt>
                <c:pt idx="4">
                  <c:v>16</c:v>
                </c:pt>
                <c:pt idx="5">
                  <c:v>15</c:v>
                </c:pt>
                <c:pt idx="6">
                  <c:v>14</c:v>
                </c:pt>
                <c:pt idx="7">
                  <c:v>13</c:v>
                </c:pt>
                <c:pt idx="8">
                  <c:v>12</c:v>
                </c:pt>
                <c:pt idx="9">
                  <c:v>11</c:v>
                </c:pt>
                <c:pt idx="10">
                  <c:v>10</c:v>
                </c:pt>
                <c:pt idx="11">
                  <c:v>9</c:v>
                </c:pt>
                <c:pt idx="12">
                  <c:v>8</c:v>
                </c:pt>
                <c:pt idx="13">
                  <c:v>7</c:v>
                </c:pt>
                <c:pt idx="14">
                  <c:v>6</c:v>
                </c:pt>
                <c:pt idx="15">
                  <c:v>5</c:v>
                </c:pt>
                <c:pt idx="16">
                  <c:v>4</c:v>
                </c:pt>
                <c:pt idx="17">
                  <c:v>3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-1</c:v>
                </c:pt>
                <c:pt idx="22">
                  <c:v>-2</c:v>
                </c:pt>
                <c:pt idx="23">
                  <c:v>-3</c:v>
                </c:pt>
                <c:pt idx="24">
                  <c:v>-4</c:v>
                </c:pt>
                <c:pt idx="25">
                  <c:v>-5</c:v>
                </c:pt>
                <c:pt idx="26">
                  <c:v>-6</c:v>
                </c:pt>
                <c:pt idx="27">
                  <c:v>-7</c:v>
                </c:pt>
                <c:pt idx="28">
                  <c:v>-8</c:v>
                </c:pt>
                <c:pt idx="29">
                  <c:v>-9</c:v>
                </c:pt>
                <c:pt idx="30">
                  <c:v>-10</c:v>
                </c:pt>
                <c:pt idx="31">
                  <c:v>-11</c:v>
                </c:pt>
                <c:pt idx="32">
                  <c:v>-12</c:v>
                </c:pt>
                <c:pt idx="33">
                  <c:v>-13</c:v>
                </c:pt>
                <c:pt idx="34">
                  <c:v>-14</c:v>
                </c:pt>
                <c:pt idx="35">
                  <c:v>-15</c:v>
                </c:pt>
                <c:pt idx="36">
                  <c:v>-16</c:v>
                </c:pt>
                <c:pt idx="37">
                  <c:v>-17</c:v>
                </c:pt>
                <c:pt idx="38">
                  <c:v>-18</c:v>
                </c:pt>
                <c:pt idx="39">
                  <c:v>-19</c:v>
                </c:pt>
                <c:pt idx="40">
                  <c:v>-20</c:v>
                </c:pt>
                <c:pt idx="41">
                  <c:v>-21</c:v>
                </c:pt>
                <c:pt idx="42">
                  <c:v>-22</c:v>
                </c:pt>
                <c:pt idx="43">
                  <c:v>-23</c:v>
                </c:pt>
                <c:pt idx="44">
                  <c:v>-24</c:v>
                </c:pt>
                <c:pt idx="45">
                  <c:v>-25</c:v>
                </c:pt>
                <c:pt idx="46">
                  <c:v>-26</c:v>
                </c:pt>
                <c:pt idx="47">
                  <c:v>-27</c:v>
                </c:pt>
                <c:pt idx="48">
                  <c:v>-28</c:v>
                </c:pt>
                <c:pt idx="49">
                  <c:v>-29</c:v>
                </c:pt>
                <c:pt idx="50">
                  <c:v>-30</c:v>
                </c:pt>
              </c:numCache>
            </c:numRef>
          </c:cat>
          <c:val>
            <c:numRef>
              <c:f>Лист1!$B$2:$B$52</c:f>
              <c:numCache>
                <c:formatCode>#0.0" °"</c:formatCode>
                <c:ptCount val="51"/>
                <c:pt idx="0">
                  <c:v>20.7</c:v>
                </c:pt>
                <c:pt idx="1">
                  <c:v>22</c:v>
                </c:pt>
                <c:pt idx="2">
                  <c:v>23.4</c:v>
                </c:pt>
                <c:pt idx="3">
                  <c:v>24.7</c:v>
                </c:pt>
                <c:pt idx="4">
                  <c:v>26</c:v>
                </c:pt>
                <c:pt idx="5">
                  <c:v>27.3</c:v>
                </c:pt>
                <c:pt idx="6">
                  <c:v>28.6</c:v>
                </c:pt>
                <c:pt idx="7">
                  <c:v>29.9</c:v>
                </c:pt>
                <c:pt idx="8">
                  <c:v>31.1</c:v>
                </c:pt>
                <c:pt idx="9">
                  <c:v>32.299999999999997</c:v>
                </c:pt>
                <c:pt idx="10">
                  <c:v>33.5</c:v>
                </c:pt>
                <c:pt idx="11">
                  <c:v>34.700000000000003</c:v>
                </c:pt>
                <c:pt idx="12">
                  <c:v>35.799999999999997</c:v>
                </c:pt>
                <c:pt idx="13">
                  <c:v>37</c:v>
                </c:pt>
                <c:pt idx="14">
                  <c:v>38.1</c:v>
                </c:pt>
                <c:pt idx="15">
                  <c:v>39.200000000000003</c:v>
                </c:pt>
                <c:pt idx="16">
                  <c:v>40.299999999999997</c:v>
                </c:pt>
                <c:pt idx="17">
                  <c:v>41.3</c:v>
                </c:pt>
                <c:pt idx="18">
                  <c:v>42.4</c:v>
                </c:pt>
                <c:pt idx="19">
                  <c:v>43.4</c:v>
                </c:pt>
                <c:pt idx="20">
                  <c:v>44.4</c:v>
                </c:pt>
                <c:pt idx="21">
                  <c:v>45.3</c:v>
                </c:pt>
                <c:pt idx="22">
                  <c:v>46.3</c:v>
                </c:pt>
                <c:pt idx="23">
                  <c:v>47.2</c:v>
                </c:pt>
                <c:pt idx="24">
                  <c:v>48.1</c:v>
                </c:pt>
                <c:pt idx="25">
                  <c:v>49</c:v>
                </c:pt>
                <c:pt idx="26">
                  <c:v>49.9</c:v>
                </c:pt>
                <c:pt idx="27">
                  <c:v>50.8</c:v>
                </c:pt>
                <c:pt idx="28">
                  <c:v>51.6</c:v>
                </c:pt>
                <c:pt idx="29">
                  <c:v>52.4</c:v>
                </c:pt>
                <c:pt idx="30">
                  <c:v>53.2</c:v>
                </c:pt>
                <c:pt idx="31">
                  <c:v>54</c:v>
                </c:pt>
                <c:pt idx="32">
                  <c:v>54.7</c:v>
                </c:pt>
                <c:pt idx="33">
                  <c:v>55.5</c:v>
                </c:pt>
                <c:pt idx="34">
                  <c:v>56.2</c:v>
                </c:pt>
                <c:pt idx="35">
                  <c:v>56.9</c:v>
                </c:pt>
                <c:pt idx="36">
                  <c:v>57.6</c:v>
                </c:pt>
                <c:pt idx="37">
                  <c:v>58.2</c:v>
                </c:pt>
                <c:pt idx="38">
                  <c:v>58.9</c:v>
                </c:pt>
                <c:pt idx="39">
                  <c:v>59.5</c:v>
                </c:pt>
                <c:pt idx="40">
                  <c:v>60.1</c:v>
                </c:pt>
                <c:pt idx="41">
                  <c:v>60.7</c:v>
                </c:pt>
                <c:pt idx="42">
                  <c:v>61.2</c:v>
                </c:pt>
                <c:pt idx="43">
                  <c:v>61.8</c:v>
                </c:pt>
                <c:pt idx="44">
                  <c:v>62.3</c:v>
                </c:pt>
                <c:pt idx="45">
                  <c:v>62.8</c:v>
                </c:pt>
                <c:pt idx="46">
                  <c:v>63.2</c:v>
                </c:pt>
                <c:pt idx="47">
                  <c:v>63.7</c:v>
                </c:pt>
                <c:pt idx="48">
                  <c:v>64.099999999999994</c:v>
                </c:pt>
                <c:pt idx="49">
                  <c:v>64.599999999999994</c:v>
                </c:pt>
                <c:pt idx="50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D-6335-4E08-8A78-0CD47DD49ABC}"/>
            </c:ext>
          </c:extLst>
        </c:ser>
        <c:ser>
          <c:idx val="0"/>
          <c:order val="1"/>
          <c:tx>
            <c:strRef>
              <c:f>Лист1!$C$1</c:f>
              <c:strCache>
                <c:ptCount val="1"/>
                <c:pt idx="0">
                  <c:v>N + K result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4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elete val="1"/>
          </c:dLbls>
          <c:cat>
            <c:numRef>
              <c:f>Лист1!$A$2:$A$52</c:f>
              <c:numCache>
                <c:formatCode>#0.0" °"</c:formatCode>
                <c:ptCount val="51"/>
                <c:pt idx="0">
                  <c:v>20</c:v>
                </c:pt>
                <c:pt idx="1">
                  <c:v>19</c:v>
                </c:pt>
                <c:pt idx="2">
                  <c:v>18</c:v>
                </c:pt>
                <c:pt idx="3">
                  <c:v>17</c:v>
                </c:pt>
                <c:pt idx="4">
                  <c:v>16</c:v>
                </c:pt>
                <c:pt idx="5">
                  <c:v>15</c:v>
                </c:pt>
                <c:pt idx="6">
                  <c:v>14</c:v>
                </c:pt>
                <c:pt idx="7">
                  <c:v>13</c:v>
                </c:pt>
                <c:pt idx="8">
                  <c:v>12</c:v>
                </c:pt>
                <c:pt idx="9">
                  <c:v>11</c:v>
                </c:pt>
                <c:pt idx="10">
                  <c:v>10</c:v>
                </c:pt>
                <c:pt idx="11">
                  <c:v>9</c:v>
                </c:pt>
                <c:pt idx="12">
                  <c:v>8</c:v>
                </c:pt>
                <c:pt idx="13">
                  <c:v>7</c:v>
                </c:pt>
                <c:pt idx="14">
                  <c:v>6</c:v>
                </c:pt>
                <c:pt idx="15">
                  <c:v>5</c:v>
                </c:pt>
                <c:pt idx="16">
                  <c:v>4</c:v>
                </c:pt>
                <c:pt idx="17">
                  <c:v>3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-1</c:v>
                </c:pt>
                <c:pt idx="22">
                  <c:v>-2</c:v>
                </c:pt>
                <c:pt idx="23">
                  <c:v>-3</c:v>
                </c:pt>
                <c:pt idx="24">
                  <c:v>-4</c:v>
                </c:pt>
                <c:pt idx="25">
                  <c:v>-5</c:v>
                </c:pt>
                <c:pt idx="26">
                  <c:v>-6</c:v>
                </c:pt>
                <c:pt idx="27">
                  <c:v>-7</c:v>
                </c:pt>
                <c:pt idx="28">
                  <c:v>-8</c:v>
                </c:pt>
                <c:pt idx="29">
                  <c:v>-9</c:v>
                </c:pt>
                <c:pt idx="30">
                  <c:v>-10</c:v>
                </c:pt>
                <c:pt idx="31">
                  <c:v>-11</c:v>
                </c:pt>
                <c:pt idx="32">
                  <c:v>-12</c:v>
                </c:pt>
                <c:pt idx="33">
                  <c:v>-13</c:v>
                </c:pt>
                <c:pt idx="34">
                  <c:v>-14</c:v>
                </c:pt>
                <c:pt idx="35">
                  <c:v>-15</c:v>
                </c:pt>
                <c:pt idx="36">
                  <c:v>-16</c:v>
                </c:pt>
                <c:pt idx="37">
                  <c:v>-17</c:v>
                </c:pt>
                <c:pt idx="38">
                  <c:v>-18</c:v>
                </c:pt>
                <c:pt idx="39">
                  <c:v>-19</c:v>
                </c:pt>
                <c:pt idx="40">
                  <c:v>-20</c:v>
                </c:pt>
                <c:pt idx="41">
                  <c:v>-21</c:v>
                </c:pt>
                <c:pt idx="42">
                  <c:v>-22</c:v>
                </c:pt>
                <c:pt idx="43">
                  <c:v>-23</c:v>
                </c:pt>
                <c:pt idx="44">
                  <c:v>-24</c:v>
                </c:pt>
                <c:pt idx="45">
                  <c:v>-25</c:v>
                </c:pt>
                <c:pt idx="46">
                  <c:v>-26</c:v>
                </c:pt>
                <c:pt idx="47">
                  <c:v>-27</c:v>
                </c:pt>
                <c:pt idx="48">
                  <c:v>-28</c:v>
                </c:pt>
                <c:pt idx="49">
                  <c:v>-29</c:v>
                </c:pt>
                <c:pt idx="50">
                  <c:v>-30</c:v>
                </c:pt>
              </c:numCache>
            </c:numRef>
          </c:cat>
          <c:val>
            <c:numRef>
              <c:f>Лист1!$C$2:$C$52</c:f>
              <c:numCache>
                <c:formatCode>#0.0" °"</c:formatCode>
                <c:ptCount val="51"/>
                <c:pt idx="0">
                  <c:v>30.7</c:v>
                </c:pt>
                <c:pt idx="1">
                  <c:v>32</c:v>
                </c:pt>
                <c:pt idx="2">
                  <c:v>33.4</c:v>
                </c:pt>
                <c:pt idx="3">
                  <c:v>34.700000000000003</c:v>
                </c:pt>
                <c:pt idx="4">
                  <c:v>36</c:v>
                </c:pt>
                <c:pt idx="5">
                  <c:v>37.299999999999997</c:v>
                </c:pt>
                <c:pt idx="6">
                  <c:v>38.6</c:v>
                </c:pt>
                <c:pt idx="7">
                  <c:v>39.9</c:v>
                </c:pt>
                <c:pt idx="8">
                  <c:v>41.1</c:v>
                </c:pt>
                <c:pt idx="9">
                  <c:v>42.3</c:v>
                </c:pt>
                <c:pt idx="10">
                  <c:v>43.5</c:v>
                </c:pt>
                <c:pt idx="11">
                  <c:v>44.7</c:v>
                </c:pt>
                <c:pt idx="12">
                  <c:v>45.8</c:v>
                </c:pt>
                <c:pt idx="13">
                  <c:v>47</c:v>
                </c:pt>
                <c:pt idx="14">
                  <c:v>48.1</c:v>
                </c:pt>
                <c:pt idx="15">
                  <c:v>49.2</c:v>
                </c:pt>
                <c:pt idx="16">
                  <c:v>50.3</c:v>
                </c:pt>
                <c:pt idx="17">
                  <c:v>51.3</c:v>
                </c:pt>
                <c:pt idx="18">
                  <c:v>52.4</c:v>
                </c:pt>
                <c:pt idx="19">
                  <c:v>53.4</c:v>
                </c:pt>
                <c:pt idx="20">
                  <c:v>54.4</c:v>
                </c:pt>
                <c:pt idx="21">
                  <c:v>55.3</c:v>
                </c:pt>
                <c:pt idx="22">
                  <c:v>56.3</c:v>
                </c:pt>
                <c:pt idx="23">
                  <c:v>57.2</c:v>
                </c:pt>
                <c:pt idx="24">
                  <c:v>58.1</c:v>
                </c:pt>
                <c:pt idx="25">
                  <c:v>59</c:v>
                </c:pt>
                <c:pt idx="26">
                  <c:v>59.9</c:v>
                </c:pt>
                <c:pt idx="27">
                  <c:v>60.8</c:v>
                </c:pt>
                <c:pt idx="28">
                  <c:v>61.6</c:v>
                </c:pt>
                <c:pt idx="29">
                  <c:v>62.4</c:v>
                </c:pt>
                <c:pt idx="30">
                  <c:v>63.2</c:v>
                </c:pt>
                <c:pt idx="31">
                  <c:v>64</c:v>
                </c:pt>
                <c:pt idx="32">
                  <c:v>64.7</c:v>
                </c:pt>
                <c:pt idx="33">
                  <c:v>65.5</c:v>
                </c:pt>
                <c:pt idx="34">
                  <c:v>66.2</c:v>
                </c:pt>
                <c:pt idx="35">
                  <c:v>66.900000000000006</c:v>
                </c:pt>
                <c:pt idx="36">
                  <c:v>67.599999999999994</c:v>
                </c:pt>
                <c:pt idx="37">
                  <c:v>68.2</c:v>
                </c:pt>
                <c:pt idx="38">
                  <c:v>68.900000000000006</c:v>
                </c:pt>
                <c:pt idx="39">
                  <c:v>69.5</c:v>
                </c:pt>
                <c:pt idx="40">
                  <c:v>70.099999999999994</c:v>
                </c:pt>
                <c:pt idx="41">
                  <c:v>70.7</c:v>
                </c:pt>
                <c:pt idx="42">
                  <c:v>71.2</c:v>
                </c:pt>
                <c:pt idx="43">
                  <c:v>71.8</c:v>
                </c:pt>
                <c:pt idx="44">
                  <c:v>72.3</c:v>
                </c:pt>
                <c:pt idx="45">
                  <c:v>72.8</c:v>
                </c:pt>
                <c:pt idx="46">
                  <c:v>73.2</c:v>
                </c:pt>
                <c:pt idx="47">
                  <c:v>73.7</c:v>
                </c:pt>
                <c:pt idx="48">
                  <c:v>74.099999999999994</c:v>
                </c:pt>
                <c:pt idx="49">
                  <c:v>74.599999999999994</c:v>
                </c:pt>
                <c:pt idx="50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B-6335-4E08-8A78-0CD47DD49ABC}"/>
            </c:ext>
          </c:extLst>
        </c:ser>
        <c:ser>
          <c:idx val="1"/>
          <c:order val="2"/>
          <c:tx>
            <c:strRef>
              <c:f>Лист1!$D$1</c:f>
              <c:strCache>
                <c:ptCount val="1"/>
                <c:pt idx="0">
                  <c:v>N + K + T result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diamond"/>
            <c:size val="4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elete val="1"/>
          </c:dLbls>
          <c:cat>
            <c:numRef>
              <c:f>Лист1!$A$2:$A$52</c:f>
              <c:numCache>
                <c:formatCode>#0.0" °"</c:formatCode>
                <c:ptCount val="51"/>
                <c:pt idx="0">
                  <c:v>20</c:v>
                </c:pt>
                <c:pt idx="1">
                  <c:v>19</c:v>
                </c:pt>
                <c:pt idx="2">
                  <c:v>18</c:v>
                </c:pt>
                <c:pt idx="3">
                  <c:v>17</c:v>
                </c:pt>
                <c:pt idx="4">
                  <c:v>16</c:v>
                </c:pt>
                <c:pt idx="5">
                  <c:v>15</c:v>
                </c:pt>
                <c:pt idx="6">
                  <c:v>14</c:v>
                </c:pt>
                <c:pt idx="7">
                  <c:v>13</c:v>
                </c:pt>
                <c:pt idx="8">
                  <c:v>12</c:v>
                </c:pt>
                <c:pt idx="9">
                  <c:v>11</c:v>
                </c:pt>
                <c:pt idx="10">
                  <c:v>10</c:v>
                </c:pt>
                <c:pt idx="11">
                  <c:v>9</c:v>
                </c:pt>
                <c:pt idx="12">
                  <c:v>8</c:v>
                </c:pt>
                <c:pt idx="13">
                  <c:v>7</c:v>
                </c:pt>
                <c:pt idx="14">
                  <c:v>6</c:v>
                </c:pt>
                <c:pt idx="15">
                  <c:v>5</c:v>
                </c:pt>
                <c:pt idx="16">
                  <c:v>4</c:v>
                </c:pt>
                <c:pt idx="17">
                  <c:v>3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-1</c:v>
                </c:pt>
                <c:pt idx="22">
                  <c:v>-2</c:v>
                </c:pt>
                <c:pt idx="23">
                  <c:v>-3</c:v>
                </c:pt>
                <c:pt idx="24">
                  <c:v>-4</c:v>
                </c:pt>
                <c:pt idx="25">
                  <c:v>-5</c:v>
                </c:pt>
                <c:pt idx="26">
                  <c:v>-6</c:v>
                </c:pt>
                <c:pt idx="27">
                  <c:v>-7</c:v>
                </c:pt>
                <c:pt idx="28">
                  <c:v>-8</c:v>
                </c:pt>
                <c:pt idx="29">
                  <c:v>-9</c:v>
                </c:pt>
                <c:pt idx="30">
                  <c:v>-10</c:v>
                </c:pt>
                <c:pt idx="31">
                  <c:v>-11</c:v>
                </c:pt>
                <c:pt idx="32">
                  <c:v>-12</c:v>
                </c:pt>
                <c:pt idx="33">
                  <c:v>-13</c:v>
                </c:pt>
                <c:pt idx="34">
                  <c:v>-14</c:v>
                </c:pt>
                <c:pt idx="35">
                  <c:v>-15</c:v>
                </c:pt>
                <c:pt idx="36">
                  <c:v>-16</c:v>
                </c:pt>
                <c:pt idx="37">
                  <c:v>-17</c:v>
                </c:pt>
                <c:pt idx="38">
                  <c:v>-18</c:v>
                </c:pt>
                <c:pt idx="39">
                  <c:v>-19</c:v>
                </c:pt>
                <c:pt idx="40">
                  <c:v>-20</c:v>
                </c:pt>
                <c:pt idx="41">
                  <c:v>-21</c:v>
                </c:pt>
                <c:pt idx="42">
                  <c:v>-22</c:v>
                </c:pt>
                <c:pt idx="43">
                  <c:v>-23</c:v>
                </c:pt>
                <c:pt idx="44">
                  <c:v>-24</c:v>
                </c:pt>
                <c:pt idx="45">
                  <c:v>-25</c:v>
                </c:pt>
                <c:pt idx="46">
                  <c:v>-26</c:v>
                </c:pt>
                <c:pt idx="47">
                  <c:v>-27</c:v>
                </c:pt>
                <c:pt idx="48">
                  <c:v>-28</c:v>
                </c:pt>
                <c:pt idx="49">
                  <c:v>-29</c:v>
                </c:pt>
                <c:pt idx="50">
                  <c:v>-30</c:v>
                </c:pt>
              </c:numCache>
            </c:numRef>
          </c:cat>
          <c:val>
            <c:numRef>
              <c:f>Лист1!$D$2:$D$52</c:f>
              <c:numCache>
                <c:formatCode>#0.0" °"</c:formatCode>
                <c:ptCount val="51"/>
                <c:pt idx="0">
                  <c:v>34.700000000000003</c:v>
                </c:pt>
                <c:pt idx="1">
                  <c:v>36</c:v>
                </c:pt>
                <c:pt idx="2">
                  <c:v>37.4</c:v>
                </c:pt>
                <c:pt idx="3">
                  <c:v>38.700000000000003</c:v>
                </c:pt>
                <c:pt idx="4">
                  <c:v>40</c:v>
                </c:pt>
                <c:pt idx="5">
                  <c:v>41.3</c:v>
                </c:pt>
                <c:pt idx="6">
                  <c:v>42.6</c:v>
                </c:pt>
                <c:pt idx="7">
                  <c:v>43.9</c:v>
                </c:pt>
                <c:pt idx="8">
                  <c:v>45.1</c:v>
                </c:pt>
                <c:pt idx="9">
                  <c:v>46.3</c:v>
                </c:pt>
                <c:pt idx="10">
                  <c:v>47.5</c:v>
                </c:pt>
                <c:pt idx="11">
                  <c:v>48.7</c:v>
                </c:pt>
                <c:pt idx="12">
                  <c:v>49.8</c:v>
                </c:pt>
                <c:pt idx="13">
                  <c:v>51</c:v>
                </c:pt>
                <c:pt idx="14">
                  <c:v>52.1</c:v>
                </c:pt>
                <c:pt idx="15">
                  <c:v>53.2</c:v>
                </c:pt>
                <c:pt idx="16">
                  <c:v>54.3</c:v>
                </c:pt>
                <c:pt idx="17">
                  <c:v>55.3</c:v>
                </c:pt>
                <c:pt idx="18">
                  <c:v>56.4</c:v>
                </c:pt>
                <c:pt idx="19">
                  <c:v>57.4</c:v>
                </c:pt>
                <c:pt idx="20">
                  <c:v>58.4</c:v>
                </c:pt>
                <c:pt idx="21">
                  <c:v>59.3</c:v>
                </c:pt>
                <c:pt idx="22">
                  <c:v>60.3</c:v>
                </c:pt>
                <c:pt idx="23">
                  <c:v>61.2</c:v>
                </c:pt>
                <c:pt idx="24">
                  <c:v>62.1</c:v>
                </c:pt>
                <c:pt idx="25">
                  <c:v>63</c:v>
                </c:pt>
                <c:pt idx="26">
                  <c:v>63.9</c:v>
                </c:pt>
                <c:pt idx="27">
                  <c:v>64.8</c:v>
                </c:pt>
                <c:pt idx="28">
                  <c:v>65.599999999999994</c:v>
                </c:pt>
                <c:pt idx="29">
                  <c:v>66.400000000000006</c:v>
                </c:pt>
                <c:pt idx="30">
                  <c:v>67.2</c:v>
                </c:pt>
                <c:pt idx="31">
                  <c:v>68</c:v>
                </c:pt>
                <c:pt idx="32">
                  <c:v>68.7</c:v>
                </c:pt>
                <c:pt idx="33">
                  <c:v>69.5</c:v>
                </c:pt>
                <c:pt idx="34">
                  <c:v>70.2</c:v>
                </c:pt>
                <c:pt idx="35">
                  <c:v>70.900000000000006</c:v>
                </c:pt>
                <c:pt idx="36">
                  <c:v>71.599999999999994</c:v>
                </c:pt>
                <c:pt idx="37">
                  <c:v>72.2</c:v>
                </c:pt>
                <c:pt idx="38">
                  <c:v>72.900000000000006</c:v>
                </c:pt>
                <c:pt idx="39">
                  <c:v>73.5</c:v>
                </c:pt>
                <c:pt idx="40">
                  <c:v>74.099999999999994</c:v>
                </c:pt>
                <c:pt idx="41">
                  <c:v>74.7</c:v>
                </c:pt>
                <c:pt idx="42">
                  <c:v>75.2</c:v>
                </c:pt>
                <c:pt idx="43">
                  <c:v>75.8</c:v>
                </c:pt>
                <c:pt idx="44">
                  <c:v>76.3</c:v>
                </c:pt>
                <c:pt idx="45">
                  <c:v>76.8</c:v>
                </c:pt>
                <c:pt idx="46">
                  <c:v>77.2</c:v>
                </c:pt>
                <c:pt idx="47">
                  <c:v>77.7</c:v>
                </c:pt>
                <c:pt idx="48">
                  <c:v>78.099999999999994</c:v>
                </c:pt>
                <c:pt idx="49">
                  <c:v>78.599999999999994</c:v>
                </c:pt>
                <c:pt idx="50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C-6335-4E08-8A78-0CD47DD49ABC}"/>
            </c:ext>
          </c:extLst>
        </c:ser>
        <c:ser>
          <c:idx val="3"/>
          <c:order val="3"/>
          <c:tx>
            <c:strRef>
              <c:f>Лист1!$E$1</c:f>
              <c:strCache>
                <c:ptCount val="1"/>
                <c:pt idx="0">
                  <c:v>N + K + T limited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4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elete val="1"/>
          </c:dLbls>
          <c:cat>
            <c:numRef>
              <c:f>Лист1!$A$2:$A$52</c:f>
              <c:numCache>
                <c:formatCode>#0.0" °"</c:formatCode>
                <c:ptCount val="51"/>
                <c:pt idx="0">
                  <c:v>20</c:v>
                </c:pt>
                <c:pt idx="1">
                  <c:v>19</c:v>
                </c:pt>
                <c:pt idx="2">
                  <c:v>18</c:v>
                </c:pt>
                <c:pt idx="3">
                  <c:v>17</c:v>
                </c:pt>
                <c:pt idx="4">
                  <c:v>16</c:v>
                </c:pt>
                <c:pt idx="5">
                  <c:v>15</c:v>
                </c:pt>
                <c:pt idx="6">
                  <c:v>14</c:v>
                </c:pt>
                <c:pt idx="7">
                  <c:v>13</c:v>
                </c:pt>
                <c:pt idx="8">
                  <c:v>12</c:v>
                </c:pt>
                <c:pt idx="9">
                  <c:v>11</c:v>
                </c:pt>
                <c:pt idx="10">
                  <c:v>10</c:v>
                </c:pt>
                <c:pt idx="11">
                  <c:v>9</c:v>
                </c:pt>
                <c:pt idx="12">
                  <c:v>8</c:v>
                </c:pt>
                <c:pt idx="13">
                  <c:v>7</c:v>
                </c:pt>
                <c:pt idx="14">
                  <c:v>6</c:v>
                </c:pt>
                <c:pt idx="15">
                  <c:v>5</c:v>
                </c:pt>
                <c:pt idx="16">
                  <c:v>4</c:v>
                </c:pt>
                <c:pt idx="17">
                  <c:v>3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-1</c:v>
                </c:pt>
                <c:pt idx="22">
                  <c:v>-2</c:v>
                </c:pt>
                <c:pt idx="23">
                  <c:v>-3</c:v>
                </c:pt>
                <c:pt idx="24">
                  <c:v>-4</c:v>
                </c:pt>
                <c:pt idx="25">
                  <c:v>-5</c:v>
                </c:pt>
                <c:pt idx="26">
                  <c:v>-6</c:v>
                </c:pt>
                <c:pt idx="27">
                  <c:v>-7</c:v>
                </c:pt>
                <c:pt idx="28">
                  <c:v>-8</c:v>
                </c:pt>
                <c:pt idx="29">
                  <c:v>-9</c:v>
                </c:pt>
                <c:pt idx="30">
                  <c:v>-10</c:v>
                </c:pt>
                <c:pt idx="31">
                  <c:v>-11</c:v>
                </c:pt>
                <c:pt idx="32">
                  <c:v>-12</c:v>
                </c:pt>
                <c:pt idx="33">
                  <c:v>-13</c:v>
                </c:pt>
                <c:pt idx="34">
                  <c:v>-14</c:v>
                </c:pt>
                <c:pt idx="35">
                  <c:v>-15</c:v>
                </c:pt>
                <c:pt idx="36">
                  <c:v>-16</c:v>
                </c:pt>
                <c:pt idx="37">
                  <c:v>-17</c:v>
                </c:pt>
                <c:pt idx="38">
                  <c:v>-18</c:v>
                </c:pt>
                <c:pt idx="39">
                  <c:v>-19</c:v>
                </c:pt>
                <c:pt idx="40">
                  <c:v>-20</c:v>
                </c:pt>
                <c:pt idx="41">
                  <c:v>-21</c:v>
                </c:pt>
                <c:pt idx="42">
                  <c:v>-22</c:v>
                </c:pt>
                <c:pt idx="43">
                  <c:v>-23</c:v>
                </c:pt>
                <c:pt idx="44">
                  <c:v>-24</c:v>
                </c:pt>
                <c:pt idx="45">
                  <c:v>-25</c:v>
                </c:pt>
                <c:pt idx="46">
                  <c:v>-26</c:v>
                </c:pt>
                <c:pt idx="47">
                  <c:v>-27</c:v>
                </c:pt>
                <c:pt idx="48">
                  <c:v>-28</c:v>
                </c:pt>
                <c:pt idx="49">
                  <c:v>-29</c:v>
                </c:pt>
                <c:pt idx="50">
                  <c:v>-30</c:v>
                </c:pt>
              </c:numCache>
            </c:numRef>
          </c:cat>
          <c:val>
            <c:numRef>
              <c:f>Лист1!$E$2:$E$52</c:f>
              <c:numCache>
                <c:formatCode>#0.0" °"</c:formatCode>
                <c:ptCount val="51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41.3</c:v>
                </c:pt>
                <c:pt idx="6">
                  <c:v>42.6</c:v>
                </c:pt>
                <c:pt idx="7">
                  <c:v>43.9</c:v>
                </c:pt>
                <c:pt idx="8">
                  <c:v>45.1</c:v>
                </c:pt>
                <c:pt idx="9">
                  <c:v>46.3</c:v>
                </c:pt>
                <c:pt idx="10">
                  <c:v>47.5</c:v>
                </c:pt>
                <c:pt idx="11">
                  <c:v>48.7</c:v>
                </c:pt>
                <c:pt idx="12">
                  <c:v>49.8</c:v>
                </c:pt>
                <c:pt idx="13">
                  <c:v>51</c:v>
                </c:pt>
                <c:pt idx="14">
                  <c:v>52.1</c:v>
                </c:pt>
                <c:pt idx="15">
                  <c:v>53.2</c:v>
                </c:pt>
                <c:pt idx="16">
                  <c:v>54.3</c:v>
                </c:pt>
                <c:pt idx="17">
                  <c:v>55.3</c:v>
                </c:pt>
                <c:pt idx="18">
                  <c:v>56.4</c:v>
                </c:pt>
                <c:pt idx="19">
                  <c:v>57.4</c:v>
                </c:pt>
                <c:pt idx="20">
                  <c:v>58.4</c:v>
                </c:pt>
                <c:pt idx="21">
                  <c:v>59.3</c:v>
                </c:pt>
                <c:pt idx="22">
                  <c:v>60.3</c:v>
                </c:pt>
                <c:pt idx="23">
                  <c:v>61.2</c:v>
                </c:pt>
                <c:pt idx="24">
                  <c:v>62.1</c:v>
                </c:pt>
                <c:pt idx="25">
                  <c:v>63</c:v>
                </c:pt>
                <c:pt idx="26">
                  <c:v>63.9</c:v>
                </c:pt>
                <c:pt idx="27">
                  <c:v>64.8</c:v>
                </c:pt>
                <c:pt idx="28">
                  <c:v>65.599999999999994</c:v>
                </c:pt>
                <c:pt idx="29">
                  <c:v>66.400000000000006</c:v>
                </c:pt>
                <c:pt idx="30">
                  <c:v>67.2</c:v>
                </c:pt>
                <c:pt idx="31">
                  <c:v>68</c:v>
                </c:pt>
                <c:pt idx="32">
                  <c:v>68.7</c:v>
                </c:pt>
                <c:pt idx="33">
                  <c:v>69.5</c:v>
                </c:pt>
                <c:pt idx="34">
                  <c:v>70.2</c:v>
                </c:pt>
                <c:pt idx="35">
                  <c:v>70.900000000000006</c:v>
                </c:pt>
                <c:pt idx="36">
                  <c:v>71.599999999999994</c:v>
                </c:pt>
                <c:pt idx="37">
                  <c:v>72.2</c:v>
                </c:pt>
                <c:pt idx="38">
                  <c:v>72.900000000000006</c:v>
                </c:pt>
                <c:pt idx="39">
                  <c:v>73.5</c:v>
                </c:pt>
                <c:pt idx="40">
                  <c:v>74.099999999999994</c:v>
                </c:pt>
                <c:pt idx="41">
                  <c:v>74.7</c:v>
                </c:pt>
                <c:pt idx="42">
                  <c:v>75.2</c:v>
                </c:pt>
                <c:pt idx="43">
                  <c:v>75.8</c:v>
                </c:pt>
                <c:pt idx="44">
                  <c:v>76.3</c:v>
                </c:pt>
                <c:pt idx="45">
                  <c:v>76.8</c:v>
                </c:pt>
                <c:pt idx="46">
                  <c:v>77.2</c:v>
                </c:pt>
                <c:pt idx="47">
                  <c:v>77.7</c:v>
                </c:pt>
                <c:pt idx="48">
                  <c:v>78.099999999999994</c:v>
                </c:pt>
                <c:pt idx="49">
                  <c:v>78.599999999999994</c:v>
                </c:pt>
                <c:pt idx="50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F8-493F-AC59-08DAD03CCCB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494704223"/>
        <c:axId val="1494692159"/>
      </c:lineChart>
      <c:catAx>
        <c:axId val="14947042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0.0&quot; °&quot;" sourceLinked="1"/>
        <c:majorTickMark val="cross"/>
        <c:minorTickMark val="cross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94692159"/>
        <c:crosses val="autoZero"/>
        <c:auto val="1"/>
        <c:lblAlgn val="ctr"/>
        <c:lblOffset val="100"/>
        <c:noMultiLvlLbl val="0"/>
      </c:catAx>
      <c:valAx>
        <c:axId val="14946921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0.0&quot; °&quot;" sourceLinked="1"/>
        <c:majorTickMark val="cross"/>
        <c:minorTickMark val="cross"/>
        <c:tickLblPos val="nextTo"/>
        <c:spPr>
          <a:noFill/>
          <a:ln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94704223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3298</xdr:colOff>
      <xdr:row>2</xdr:row>
      <xdr:rowOff>146050</xdr:rowOff>
    </xdr:from>
    <xdr:to>
      <xdr:col>16</xdr:col>
      <xdr:colOff>15903</xdr:colOff>
      <xdr:row>32</xdr:row>
      <xdr:rowOff>174928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Таблица4" displayName="Таблица4" ref="A1:E52" totalsRowShown="0" headerRowDxfId="8" dataDxfId="7" headerRowBorderDxfId="5" tableBorderDxfId="6">
  <autoFilter ref="A1:E52" xr:uid="{00000000-0009-0000-0100-000004000000}"/>
  <tableColumns count="5">
    <tableColumn id="1" xr3:uid="{00000000-0010-0000-0000-000001000000}" name="Outdoor temp" dataDxfId="4"/>
    <tableColumn id="2" xr3:uid="{00000000-0010-0000-0000-000002000000}" name="N result" dataDxfId="3">
      <calculatedColumnFormula>ROUND(((-0.21 * G$2 - 0.06) * (-0.2 * A2 + 5) * (-0.2 * A2 + 5)) + ((6.04 * G$2 + 1.98) * (-0.2 * A2 + 5)) + (-5.06 * G$2 + 18.06), 1)</calculatedColumnFormula>
    </tableColumn>
    <tableColumn id="3" xr3:uid="{00000000-0010-0000-0000-000003000000}" name="N + K result" dataDxfId="2">
      <calculatedColumnFormula>B2+O$2</calculatedColumnFormula>
    </tableColumn>
    <tableColumn id="4" xr3:uid="{00000000-0010-0000-0000-000004000000}" name="N + K + T result" dataDxfId="1">
      <calculatedColumnFormula>C2+P$2</calculatedColumnFormula>
    </tableColumn>
    <tableColumn id="5" xr3:uid="{BB6783CC-A8B3-4B0E-B22A-463D47E8C8DA}" name="N + K + T limited" dataDxfId="0">
      <calculatedColumnFormula>MIN(L$2, MAX(M$2, D2))</calculatedColumnFormula>
    </tableColumn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P52"/>
  <sheetViews>
    <sheetView tabSelected="1" workbookViewId="0">
      <selection activeCell="F10" sqref="F10"/>
    </sheetView>
  </sheetViews>
  <sheetFormatPr defaultRowHeight="15.05" x14ac:dyDescent="0.3"/>
  <cols>
    <col min="1" max="1" width="17.77734375" style="5" customWidth="1"/>
    <col min="2" max="2" width="12.77734375" style="5" customWidth="1"/>
    <col min="3" max="3" width="17" style="5" customWidth="1"/>
    <col min="4" max="4" width="17.88671875" style="3" customWidth="1"/>
    <col min="5" max="5" width="19.5546875" style="5" customWidth="1"/>
    <col min="6" max="8" width="7.6640625" style="5" customWidth="1"/>
    <col min="9" max="9" width="13.6640625" style="5" customWidth="1"/>
    <col min="10" max="10" width="12.33203125" style="5" customWidth="1"/>
    <col min="11" max="11" width="11.33203125" style="5" customWidth="1"/>
    <col min="12" max="12" width="10.6640625" style="5" customWidth="1"/>
    <col min="13" max="13" width="20.6640625" style="5" customWidth="1"/>
    <col min="14" max="16384" width="8.88671875" style="5"/>
  </cols>
  <sheetData>
    <row r="1" spans="1:16" ht="16.3" thickTop="1" thickBot="1" x14ac:dyDescent="0.35">
      <c r="A1" s="8" t="s">
        <v>0</v>
      </c>
      <c r="B1" s="9" t="s">
        <v>5</v>
      </c>
      <c r="C1" s="10" t="s">
        <v>12</v>
      </c>
      <c r="D1" s="9" t="s">
        <v>9</v>
      </c>
      <c r="E1" s="24" t="s">
        <v>14</v>
      </c>
      <c r="G1" s="4" t="s">
        <v>2</v>
      </c>
      <c r="H1" s="4" t="s">
        <v>3</v>
      </c>
      <c r="I1" s="4" t="s">
        <v>4</v>
      </c>
      <c r="J1" s="4" t="s">
        <v>8</v>
      </c>
      <c r="K1" s="4" t="s">
        <v>1</v>
      </c>
      <c r="L1" s="4" t="s">
        <v>10</v>
      </c>
      <c r="M1" s="4" t="s">
        <v>11</v>
      </c>
      <c r="O1" s="1" t="s">
        <v>6</v>
      </c>
      <c r="P1" s="1" t="s">
        <v>7</v>
      </c>
    </row>
    <row r="2" spans="1:16" ht="16.3" thickTop="1" thickBot="1" x14ac:dyDescent="0.35">
      <c r="A2" s="11">
        <v>20</v>
      </c>
      <c r="B2" s="11">
        <f>ROUND(((-0.21 * G$2 - 0.06) * (-0.2 * A2 + 5) * (-0.2 * A2 + 5)) + ((6.04 * G$2 + 1.98) * (-0.2 * A2 + 5)) + (-5.06 * G$2 + 18.06), 1)</f>
        <v>20.7</v>
      </c>
      <c r="C2" s="11">
        <f>B2+O$2</f>
        <v>30.7</v>
      </c>
      <c r="D2" s="11">
        <f t="shared" ref="D2:D33" si="0">C2+P$2</f>
        <v>34.700000000000003</v>
      </c>
      <c r="E2" s="21">
        <f t="shared" ref="E2:E33" si="1">MIN(L$2, MAX(M$2, D2))</f>
        <v>40</v>
      </c>
      <c r="G2" s="6">
        <v>0.9</v>
      </c>
      <c r="H2" s="6">
        <v>5</v>
      </c>
      <c r="I2" s="6">
        <v>2</v>
      </c>
      <c r="J2" s="7">
        <v>22</v>
      </c>
      <c r="K2" s="7">
        <v>19</v>
      </c>
      <c r="L2" s="7">
        <v>90</v>
      </c>
      <c r="M2" s="7">
        <v>40</v>
      </c>
      <c r="O2" s="2">
        <f>(J2 - 20) * H2</f>
        <v>10</v>
      </c>
      <c r="P2" s="2">
        <f>IF((J2-K2) &gt; 2, 2, J2-K2)*I$2</f>
        <v>4</v>
      </c>
    </row>
    <row r="3" spans="1:16" ht="15.65" thickTop="1" x14ac:dyDescent="0.3">
      <c r="A3" s="11">
        <v>19</v>
      </c>
      <c r="B3" s="11">
        <f>ROUND(((-0.21 * G$2 - 0.06) * (-0.2 * A3 + 5) * (-0.2 * A3 + 5)) + ((6.04 * G$2 + 1.98) * (-0.2 * A3 + 5)) + (-5.06 * G$2 + 18.06), 1)</f>
        <v>22</v>
      </c>
      <c r="C3" s="11">
        <f>B3+O$2</f>
        <v>32</v>
      </c>
      <c r="D3" s="11">
        <f t="shared" si="0"/>
        <v>36</v>
      </c>
      <c r="E3" s="21">
        <f t="shared" si="1"/>
        <v>40</v>
      </c>
    </row>
    <row r="4" spans="1:16" x14ac:dyDescent="0.3">
      <c r="A4" s="11">
        <v>18</v>
      </c>
      <c r="B4" s="11">
        <f>ROUND(((-0.21 * G$2 - 0.06) * (-0.2 * A4 + 5) * (-0.2 * A4 + 5)) + ((6.04 * G$2 + 1.98) * (-0.2 * A4 + 5)) + (-5.06 * G$2 + 18.06), 1)</f>
        <v>23.4</v>
      </c>
      <c r="C4" s="11">
        <f>B4+O$2</f>
        <v>33.4</v>
      </c>
      <c r="D4" s="11">
        <f t="shared" si="0"/>
        <v>37.4</v>
      </c>
      <c r="E4" s="21">
        <f t="shared" si="1"/>
        <v>40</v>
      </c>
    </row>
    <row r="5" spans="1:16" x14ac:dyDescent="0.3">
      <c r="A5" s="11">
        <v>17</v>
      </c>
      <c r="B5" s="11">
        <f>ROUND(((-0.21 * G$2 - 0.06) * (-0.2 * A5 + 5) * (-0.2 * A5 + 5)) + ((6.04 * G$2 + 1.98) * (-0.2 * A5 + 5)) + (-5.06 * G$2 + 18.06), 1)</f>
        <v>24.7</v>
      </c>
      <c r="C5" s="11">
        <f>B5+O$2</f>
        <v>34.700000000000003</v>
      </c>
      <c r="D5" s="11">
        <f t="shared" si="0"/>
        <v>38.700000000000003</v>
      </c>
      <c r="E5" s="21">
        <f t="shared" si="1"/>
        <v>40</v>
      </c>
    </row>
    <row r="6" spans="1:16" x14ac:dyDescent="0.3">
      <c r="A6" s="11">
        <v>16</v>
      </c>
      <c r="B6" s="11">
        <f>ROUND(((-0.21 * G$2 - 0.06) * (-0.2 * A6 + 5) * (-0.2 * A6 + 5)) + ((6.04 * G$2 + 1.98) * (-0.2 * A6 + 5)) + (-5.06 * G$2 + 18.06), 1)</f>
        <v>26</v>
      </c>
      <c r="C6" s="11">
        <f>B6+O$2</f>
        <v>36</v>
      </c>
      <c r="D6" s="11">
        <f t="shared" si="0"/>
        <v>40</v>
      </c>
      <c r="E6" s="21">
        <f t="shared" si="1"/>
        <v>40</v>
      </c>
    </row>
    <row r="7" spans="1:16" x14ac:dyDescent="0.3">
      <c r="A7" s="11">
        <v>15</v>
      </c>
      <c r="B7" s="11">
        <f>ROUND(((-0.21 * G$2 - 0.06) * (-0.2 * A7 + 5) * (-0.2 * A7 + 5)) + ((6.04 * G$2 + 1.98) * (-0.2 * A7 + 5)) + (-5.06 * G$2 + 18.06), 1)</f>
        <v>27.3</v>
      </c>
      <c r="C7" s="11">
        <f>B7+O$2</f>
        <v>37.299999999999997</v>
      </c>
      <c r="D7" s="11">
        <f t="shared" si="0"/>
        <v>41.3</v>
      </c>
      <c r="E7" s="21">
        <f t="shared" si="1"/>
        <v>41.3</v>
      </c>
    </row>
    <row r="8" spans="1:16" x14ac:dyDescent="0.3">
      <c r="A8" s="11">
        <v>14</v>
      </c>
      <c r="B8" s="11">
        <f>ROUND(((-0.21 * G$2 - 0.06) * (-0.2 * A8 + 5) * (-0.2 * A8 + 5)) + ((6.04 * G$2 + 1.98) * (-0.2 * A8 + 5)) + (-5.06 * G$2 + 18.06), 1)</f>
        <v>28.6</v>
      </c>
      <c r="C8" s="11">
        <f>B8+O$2</f>
        <v>38.6</v>
      </c>
      <c r="D8" s="11">
        <f t="shared" si="0"/>
        <v>42.6</v>
      </c>
      <c r="E8" s="21">
        <f t="shared" si="1"/>
        <v>42.6</v>
      </c>
    </row>
    <row r="9" spans="1:16" x14ac:dyDescent="0.3">
      <c r="A9" s="11">
        <v>13</v>
      </c>
      <c r="B9" s="11">
        <f>ROUND(((-0.21 * G$2 - 0.06) * (-0.2 * A9 + 5) * (-0.2 * A9 + 5)) + ((6.04 * G$2 + 1.98) * (-0.2 * A9 + 5)) + (-5.06 * G$2 + 18.06), 1)</f>
        <v>29.9</v>
      </c>
      <c r="C9" s="11">
        <f>B9+O$2</f>
        <v>39.9</v>
      </c>
      <c r="D9" s="11">
        <f t="shared" si="0"/>
        <v>43.9</v>
      </c>
      <c r="E9" s="21">
        <f t="shared" si="1"/>
        <v>43.9</v>
      </c>
    </row>
    <row r="10" spans="1:16" x14ac:dyDescent="0.3">
      <c r="A10" s="11">
        <v>12</v>
      </c>
      <c r="B10" s="11">
        <f>ROUND(((-0.21 * G$2 - 0.06) * (-0.2 * A10 + 5) * (-0.2 * A10 + 5)) + ((6.04 * G$2 + 1.98) * (-0.2 * A10 + 5)) + (-5.06 * G$2 + 18.06), 1)</f>
        <v>31.1</v>
      </c>
      <c r="C10" s="11">
        <f>B10+O$2</f>
        <v>41.1</v>
      </c>
      <c r="D10" s="11">
        <f t="shared" si="0"/>
        <v>45.1</v>
      </c>
      <c r="E10" s="21">
        <f t="shared" si="1"/>
        <v>45.1</v>
      </c>
    </row>
    <row r="11" spans="1:16" x14ac:dyDescent="0.3">
      <c r="A11" s="11">
        <v>11</v>
      </c>
      <c r="B11" s="11">
        <f>ROUND(((-0.21 * G$2 - 0.06) * (-0.2 * A11 + 5) * (-0.2 * A11 + 5)) + ((6.04 * G$2 + 1.98) * (-0.2 * A11 + 5)) + (-5.06 * G$2 + 18.06), 1)</f>
        <v>32.299999999999997</v>
      </c>
      <c r="C11" s="11">
        <f>B11+O$2</f>
        <v>42.3</v>
      </c>
      <c r="D11" s="11">
        <f t="shared" si="0"/>
        <v>46.3</v>
      </c>
      <c r="E11" s="21">
        <f t="shared" si="1"/>
        <v>46.3</v>
      </c>
    </row>
    <row r="12" spans="1:16" x14ac:dyDescent="0.3">
      <c r="A12" s="11">
        <v>10</v>
      </c>
      <c r="B12" s="11">
        <f>ROUND(((-0.21 * G$2 - 0.06) * (-0.2 * A12 + 5) * (-0.2 * A12 + 5)) + ((6.04 * G$2 + 1.98) * (-0.2 * A12 + 5)) + (-5.06 * G$2 + 18.06), 1)</f>
        <v>33.5</v>
      </c>
      <c r="C12" s="11">
        <f>B12+O$2</f>
        <v>43.5</v>
      </c>
      <c r="D12" s="11">
        <f t="shared" si="0"/>
        <v>47.5</v>
      </c>
      <c r="E12" s="21">
        <f t="shared" si="1"/>
        <v>47.5</v>
      </c>
    </row>
    <row r="13" spans="1:16" x14ac:dyDescent="0.3">
      <c r="A13" s="11">
        <v>9</v>
      </c>
      <c r="B13" s="11">
        <f>ROUND(((-0.21 * G$2 - 0.06) * (-0.2 * A13 + 5) * (-0.2 * A13 + 5)) + ((6.04 * G$2 + 1.98) * (-0.2 * A13 + 5)) + (-5.06 * G$2 + 18.06), 1)</f>
        <v>34.700000000000003</v>
      </c>
      <c r="C13" s="11">
        <f>B13+O$2</f>
        <v>44.7</v>
      </c>
      <c r="D13" s="11">
        <f t="shared" si="0"/>
        <v>48.7</v>
      </c>
      <c r="E13" s="21">
        <f t="shared" si="1"/>
        <v>48.7</v>
      </c>
    </row>
    <row r="14" spans="1:16" x14ac:dyDescent="0.3">
      <c r="A14" s="11">
        <v>8</v>
      </c>
      <c r="B14" s="11">
        <f>ROUND(((-0.21 * G$2 - 0.06) * (-0.2 * A14 + 5) * (-0.2 * A14 + 5)) + ((6.04 * G$2 + 1.98) * (-0.2 * A14 + 5)) + (-5.06 * G$2 + 18.06), 1)</f>
        <v>35.799999999999997</v>
      </c>
      <c r="C14" s="11">
        <f>B14+O$2</f>
        <v>45.8</v>
      </c>
      <c r="D14" s="11">
        <f t="shared" si="0"/>
        <v>49.8</v>
      </c>
      <c r="E14" s="21">
        <f t="shared" si="1"/>
        <v>49.8</v>
      </c>
    </row>
    <row r="15" spans="1:16" x14ac:dyDescent="0.3">
      <c r="A15" s="11">
        <v>7</v>
      </c>
      <c r="B15" s="11">
        <f>ROUND(((-0.21 * G$2 - 0.06) * (-0.2 * A15 + 5) * (-0.2 * A15 + 5)) + ((6.04 * G$2 + 1.98) * (-0.2 * A15 + 5)) + (-5.06 * G$2 + 18.06), 1)</f>
        <v>37</v>
      </c>
      <c r="C15" s="11">
        <f>B15+O$2</f>
        <v>47</v>
      </c>
      <c r="D15" s="11">
        <f t="shared" si="0"/>
        <v>51</v>
      </c>
      <c r="E15" s="21">
        <f t="shared" si="1"/>
        <v>51</v>
      </c>
    </row>
    <row r="16" spans="1:16" x14ac:dyDescent="0.3">
      <c r="A16" s="11">
        <v>6</v>
      </c>
      <c r="B16" s="11">
        <f>ROUND(((-0.21 * G$2 - 0.06) * (-0.2 * A16 + 5) * (-0.2 * A16 + 5)) + ((6.04 * G$2 + 1.98) * (-0.2 * A16 + 5)) + (-5.06 * G$2 + 18.06), 1)</f>
        <v>38.1</v>
      </c>
      <c r="C16" s="11">
        <f>B16+O$2</f>
        <v>48.1</v>
      </c>
      <c r="D16" s="11">
        <f t="shared" si="0"/>
        <v>52.1</v>
      </c>
      <c r="E16" s="21">
        <f t="shared" si="1"/>
        <v>52.1</v>
      </c>
    </row>
    <row r="17" spans="1:5" x14ac:dyDescent="0.3">
      <c r="A17" s="11">
        <v>5</v>
      </c>
      <c r="B17" s="11">
        <f>ROUND(((-0.21 * G$2 - 0.06) * (-0.2 * A17 + 5) * (-0.2 * A17 + 5)) + ((6.04 * G$2 + 1.98) * (-0.2 * A17 + 5)) + (-5.06 * G$2 + 18.06), 1)</f>
        <v>39.200000000000003</v>
      </c>
      <c r="C17" s="11">
        <f>B17+O$2</f>
        <v>49.2</v>
      </c>
      <c r="D17" s="11">
        <f t="shared" si="0"/>
        <v>53.2</v>
      </c>
      <c r="E17" s="21">
        <f t="shared" si="1"/>
        <v>53.2</v>
      </c>
    </row>
    <row r="18" spans="1:5" x14ac:dyDescent="0.3">
      <c r="A18" s="11">
        <v>4</v>
      </c>
      <c r="B18" s="11">
        <f>ROUND(((-0.21 * G$2 - 0.06) * (-0.2 * A18 + 5) * (-0.2 * A18 + 5)) + ((6.04 * G$2 + 1.98) * (-0.2 * A18 + 5)) + (-5.06 * G$2 + 18.06), 1)</f>
        <v>40.299999999999997</v>
      </c>
      <c r="C18" s="11">
        <f>B18+O$2</f>
        <v>50.3</v>
      </c>
      <c r="D18" s="11">
        <f t="shared" si="0"/>
        <v>54.3</v>
      </c>
      <c r="E18" s="21">
        <f t="shared" si="1"/>
        <v>54.3</v>
      </c>
    </row>
    <row r="19" spans="1:5" x14ac:dyDescent="0.3">
      <c r="A19" s="11">
        <v>3</v>
      </c>
      <c r="B19" s="11">
        <f>ROUND(((-0.21 * G$2 - 0.06) * (-0.2 * A19 + 5) * (-0.2 * A19 + 5)) + ((6.04 * G$2 + 1.98) * (-0.2 * A19 + 5)) + (-5.06 * G$2 + 18.06), 1)</f>
        <v>41.3</v>
      </c>
      <c r="C19" s="11">
        <f>B19+O$2</f>
        <v>51.3</v>
      </c>
      <c r="D19" s="11">
        <f t="shared" si="0"/>
        <v>55.3</v>
      </c>
      <c r="E19" s="21">
        <f t="shared" si="1"/>
        <v>55.3</v>
      </c>
    </row>
    <row r="20" spans="1:5" x14ac:dyDescent="0.3">
      <c r="A20" s="11">
        <v>2</v>
      </c>
      <c r="B20" s="11">
        <f>ROUND(((-0.21 * G$2 - 0.06) * (-0.2 * A20 + 5) * (-0.2 * A20 + 5)) + ((6.04 * G$2 + 1.98) * (-0.2 * A20 + 5)) + (-5.06 * G$2 + 18.06), 1)</f>
        <v>42.4</v>
      </c>
      <c r="C20" s="11">
        <f>B20+O$2</f>
        <v>52.4</v>
      </c>
      <c r="D20" s="11">
        <f t="shared" si="0"/>
        <v>56.4</v>
      </c>
      <c r="E20" s="21">
        <f t="shared" si="1"/>
        <v>56.4</v>
      </c>
    </row>
    <row r="21" spans="1:5" x14ac:dyDescent="0.3">
      <c r="A21" s="11">
        <v>1</v>
      </c>
      <c r="B21" s="11">
        <f>ROUND(((-0.21 * G$2 - 0.06) * (-0.2 * A21 + 5) * (-0.2 * A21 + 5)) + ((6.04 * G$2 + 1.98) * (-0.2 * A21 + 5)) + (-5.06 * G$2 + 18.06), 1)</f>
        <v>43.4</v>
      </c>
      <c r="C21" s="11">
        <f>B21+O$2</f>
        <v>53.4</v>
      </c>
      <c r="D21" s="11">
        <f t="shared" si="0"/>
        <v>57.4</v>
      </c>
      <c r="E21" s="21">
        <f t="shared" si="1"/>
        <v>57.4</v>
      </c>
    </row>
    <row r="22" spans="1:5" x14ac:dyDescent="0.3">
      <c r="A22" s="11">
        <v>0</v>
      </c>
      <c r="B22" s="11">
        <f>ROUND(((-0.21 * G$2 - 0.06) * (-0.2 * A22 + 5) * (-0.2 * A22 + 5)) + ((6.04 * G$2 + 1.98) * (-0.2 * A22 + 5)) + (-5.06 * G$2 + 18.06), 1)</f>
        <v>44.4</v>
      </c>
      <c r="C22" s="11">
        <f>B22+O$2</f>
        <v>54.4</v>
      </c>
      <c r="D22" s="11">
        <f t="shared" si="0"/>
        <v>58.4</v>
      </c>
      <c r="E22" s="21">
        <f t="shared" si="1"/>
        <v>58.4</v>
      </c>
    </row>
    <row r="23" spans="1:5" x14ac:dyDescent="0.3">
      <c r="A23" s="11">
        <v>-1</v>
      </c>
      <c r="B23" s="11">
        <f>ROUND(((-0.21 * G$2 - 0.06) * (-0.2 * A23 + 5) * (-0.2 * A23 + 5)) + ((6.04 * G$2 + 1.98) * (-0.2 * A23 + 5)) + (-5.06 * G$2 + 18.06), 1)</f>
        <v>45.3</v>
      </c>
      <c r="C23" s="11">
        <f>B23+O$2</f>
        <v>55.3</v>
      </c>
      <c r="D23" s="11">
        <f t="shared" si="0"/>
        <v>59.3</v>
      </c>
      <c r="E23" s="21">
        <f t="shared" si="1"/>
        <v>59.3</v>
      </c>
    </row>
    <row r="24" spans="1:5" x14ac:dyDescent="0.3">
      <c r="A24" s="11">
        <v>-2</v>
      </c>
      <c r="B24" s="11">
        <f>ROUND(((-0.21 * G$2 - 0.06) * (-0.2 * A24 + 5) * (-0.2 * A24 + 5)) + ((6.04 * G$2 + 1.98) * (-0.2 * A24 + 5)) + (-5.06 * G$2 + 18.06), 1)</f>
        <v>46.3</v>
      </c>
      <c r="C24" s="11">
        <f>B24+O$2</f>
        <v>56.3</v>
      </c>
      <c r="D24" s="11">
        <f t="shared" si="0"/>
        <v>60.3</v>
      </c>
      <c r="E24" s="21">
        <f t="shared" si="1"/>
        <v>60.3</v>
      </c>
    </row>
    <row r="25" spans="1:5" x14ac:dyDescent="0.3">
      <c r="A25" s="11">
        <v>-3</v>
      </c>
      <c r="B25" s="11">
        <f>ROUND(((-0.21 * G$2 - 0.06) * (-0.2 * A25 + 5) * (-0.2 * A25 + 5)) + ((6.04 * G$2 + 1.98) * (-0.2 * A25 + 5)) + (-5.06 * G$2 + 18.06), 1)</f>
        <v>47.2</v>
      </c>
      <c r="C25" s="11">
        <f>B25+O$2</f>
        <v>57.2</v>
      </c>
      <c r="D25" s="11">
        <f t="shared" si="0"/>
        <v>61.2</v>
      </c>
      <c r="E25" s="21">
        <f t="shared" si="1"/>
        <v>61.2</v>
      </c>
    </row>
    <row r="26" spans="1:5" x14ac:dyDescent="0.3">
      <c r="A26" s="11">
        <v>-4</v>
      </c>
      <c r="B26" s="11">
        <f>ROUND(((-0.21 * G$2 - 0.06) * (-0.2 * A26 + 5) * (-0.2 * A26 + 5)) + ((6.04 * G$2 + 1.98) * (-0.2 * A26 + 5)) + (-5.06 * G$2 + 18.06), 1)</f>
        <v>48.1</v>
      </c>
      <c r="C26" s="11">
        <f>B26+O$2</f>
        <v>58.1</v>
      </c>
      <c r="D26" s="11">
        <f t="shared" si="0"/>
        <v>62.1</v>
      </c>
      <c r="E26" s="21">
        <f t="shared" si="1"/>
        <v>62.1</v>
      </c>
    </row>
    <row r="27" spans="1:5" x14ac:dyDescent="0.3">
      <c r="A27" s="11">
        <v>-5</v>
      </c>
      <c r="B27" s="11">
        <f>ROUND(((-0.21 * G$2 - 0.06) * (-0.2 * A27 + 5) * (-0.2 * A27 + 5)) + ((6.04 * G$2 + 1.98) * (-0.2 * A27 + 5)) + (-5.06 * G$2 + 18.06), 1)</f>
        <v>49</v>
      </c>
      <c r="C27" s="11">
        <f>B27+O$2</f>
        <v>59</v>
      </c>
      <c r="D27" s="11">
        <f t="shared" si="0"/>
        <v>63</v>
      </c>
      <c r="E27" s="21">
        <f t="shared" si="1"/>
        <v>63</v>
      </c>
    </row>
    <row r="28" spans="1:5" x14ac:dyDescent="0.3">
      <c r="A28" s="11">
        <v>-6</v>
      </c>
      <c r="B28" s="11">
        <f>ROUND(((-0.21 * G$2 - 0.06) * (-0.2 * A28 + 5) * (-0.2 * A28 + 5)) + ((6.04 * G$2 + 1.98) * (-0.2 * A28 + 5)) + (-5.06 * G$2 + 18.06), 1)</f>
        <v>49.9</v>
      </c>
      <c r="C28" s="11">
        <f>B28+O$2</f>
        <v>59.9</v>
      </c>
      <c r="D28" s="11">
        <f t="shared" si="0"/>
        <v>63.9</v>
      </c>
      <c r="E28" s="21">
        <f t="shared" si="1"/>
        <v>63.9</v>
      </c>
    </row>
    <row r="29" spans="1:5" ht="14.4" customHeight="1" x14ac:dyDescent="0.3">
      <c r="A29" s="11">
        <v>-7</v>
      </c>
      <c r="B29" s="11">
        <f>ROUND(((-0.21 * G$2 - 0.06) * (-0.2 * A29 + 5) * (-0.2 * A29 + 5)) + ((6.04 * G$2 + 1.98) * (-0.2 * A29 + 5)) + (-5.06 * G$2 + 18.06), 1)</f>
        <v>50.8</v>
      </c>
      <c r="C29" s="11">
        <f>B29+O$2</f>
        <v>60.8</v>
      </c>
      <c r="D29" s="11">
        <f t="shared" si="0"/>
        <v>64.8</v>
      </c>
      <c r="E29" s="21">
        <f t="shared" si="1"/>
        <v>64.8</v>
      </c>
    </row>
    <row r="30" spans="1:5" ht="14.4" customHeight="1" x14ac:dyDescent="0.3">
      <c r="A30" s="11">
        <v>-8</v>
      </c>
      <c r="B30" s="11">
        <f>ROUND(((-0.21 * G$2 - 0.06) * (-0.2 * A30 + 5) * (-0.2 * A30 + 5)) + ((6.04 * G$2 + 1.98) * (-0.2 * A30 + 5)) + (-5.06 * G$2 + 18.06), 1)</f>
        <v>51.6</v>
      </c>
      <c r="C30" s="11">
        <f>B30+O$2</f>
        <v>61.6</v>
      </c>
      <c r="D30" s="11">
        <f t="shared" si="0"/>
        <v>65.599999999999994</v>
      </c>
      <c r="E30" s="22">
        <f t="shared" si="1"/>
        <v>65.599999999999994</v>
      </c>
    </row>
    <row r="31" spans="1:5" x14ac:dyDescent="0.3">
      <c r="A31" s="11">
        <v>-9</v>
      </c>
      <c r="B31" s="11">
        <f>ROUND(((-0.21 * G$2 - 0.06) * (-0.2 * A31 + 5) * (-0.2 * A31 + 5)) + ((6.04 * G$2 + 1.98) * (-0.2 * A31 + 5)) + (-5.06 * G$2 + 18.06), 1)</f>
        <v>52.4</v>
      </c>
      <c r="C31" s="11">
        <f>B31+O$2</f>
        <v>62.4</v>
      </c>
      <c r="D31" s="11">
        <f t="shared" si="0"/>
        <v>66.400000000000006</v>
      </c>
      <c r="E31" s="23">
        <f t="shared" si="1"/>
        <v>66.400000000000006</v>
      </c>
    </row>
    <row r="32" spans="1:5" x14ac:dyDescent="0.3">
      <c r="A32" s="11">
        <v>-10</v>
      </c>
      <c r="B32" s="11">
        <f>ROUND(((-0.21 * G$2 - 0.06) * (-0.2 * A32 + 5) * (-0.2 * A32 + 5)) + ((6.04 * G$2 + 1.98) * (-0.2 * A32 + 5)) + (-5.06 * G$2 + 18.06), 1)</f>
        <v>53.2</v>
      </c>
      <c r="C32" s="11">
        <f>B32+O$2</f>
        <v>63.2</v>
      </c>
      <c r="D32" s="11">
        <f t="shared" si="0"/>
        <v>67.2</v>
      </c>
      <c r="E32" s="23">
        <f t="shared" si="1"/>
        <v>67.2</v>
      </c>
    </row>
    <row r="33" spans="1:16" ht="14.4" customHeight="1" x14ac:dyDescent="0.3">
      <c r="A33" s="11">
        <v>-11</v>
      </c>
      <c r="B33" s="11">
        <f>ROUND(((-0.21 * G$2 - 0.06) * (-0.2 * A33 + 5) * (-0.2 * A33 + 5)) + ((6.04 * G$2 + 1.98) * (-0.2 * A33 + 5)) + (-5.06 * G$2 + 18.06), 1)</f>
        <v>54</v>
      </c>
      <c r="C33" s="11">
        <f>B33+O$2</f>
        <v>64</v>
      </c>
      <c r="D33" s="11">
        <f t="shared" si="0"/>
        <v>68</v>
      </c>
      <c r="E33" s="21">
        <f t="shared" si="1"/>
        <v>68</v>
      </c>
    </row>
    <row r="34" spans="1:16" x14ac:dyDescent="0.3">
      <c r="A34" s="11">
        <v>-12</v>
      </c>
      <c r="B34" s="11">
        <f>ROUND(((-0.21 * G$2 - 0.06) * (-0.2 * A34 + 5) * (-0.2 * A34 + 5)) + ((6.04 * G$2 + 1.98) * (-0.2 * A34 + 5)) + (-5.06 * G$2 + 18.06), 1)</f>
        <v>54.7</v>
      </c>
      <c r="C34" s="11">
        <f>B34+O$2</f>
        <v>64.7</v>
      </c>
      <c r="D34" s="11">
        <f t="shared" ref="D34:D65" si="2">C34+P$2</f>
        <v>68.7</v>
      </c>
      <c r="E34" s="21">
        <f t="shared" ref="E34:E65" si="3">MIN(L$2, MAX(M$2, D34))</f>
        <v>68.7</v>
      </c>
    </row>
    <row r="35" spans="1:16" x14ac:dyDescent="0.3">
      <c r="A35" s="11">
        <v>-13</v>
      </c>
      <c r="B35" s="11">
        <f>ROUND(((-0.21 * G$2 - 0.06) * (-0.2 * A35 + 5) * (-0.2 * A35 + 5)) + ((6.04 * G$2 + 1.98) * (-0.2 * A35 + 5)) + (-5.06 * G$2 + 18.06), 1)</f>
        <v>55.5</v>
      </c>
      <c r="C35" s="11">
        <f>B35+O$2</f>
        <v>65.5</v>
      </c>
      <c r="D35" s="11">
        <f t="shared" si="2"/>
        <v>69.5</v>
      </c>
      <c r="E35" s="21">
        <f t="shared" si="3"/>
        <v>69.5</v>
      </c>
    </row>
    <row r="36" spans="1:16" ht="15.65" thickBot="1" x14ac:dyDescent="0.35">
      <c r="A36" s="11">
        <v>-14</v>
      </c>
      <c r="B36" s="11">
        <f>ROUND(((-0.21 * G$2 - 0.06) * (-0.2 * A36 + 5) * (-0.2 * A36 + 5)) + ((6.04 * G$2 + 1.98) * (-0.2 * A36 + 5)) + (-5.06 * G$2 + 18.06), 1)</f>
        <v>56.2</v>
      </c>
      <c r="C36" s="11">
        <f>B36+O$2</f>
        <v>66.2</v>
      </c>
      <c r="D36" s="11">
        <f t="shared" si="2"/>
        <v>70.2</v>
      </c>
      <c r="E36" s="21">
        <f t="shared" si="3"/>
        <v>70.2</v>
      </c>
    </row>
    <row r="37" spans="1:16" x14ac:dyDescent="0.3">
      <c r="A37" s="11">
        <v>-15</v>
      </c>
      <c r="B37" s="11">
        <f>ROUND(((-0.21 * G$2 - 0.06) * (-0.2 * A37 + 5) * (-0.2 * A37 + 5)) + ((6.04 * G$2 + 1.98) * (-0.2 * A37 + 5)) + (-5.06 * G$2 + 18.06), 1)</f>
        <v>56.9</v>
      </c>
      <c r="C37" s="11">
        <f>B37+O$2</f>
        <v>66.900000000000006</v>
      </c>
      <c r="D37" s="11">
        <f t="shared" si="2"/>
        <v>70.900000000000006</v>
      </c>
      <c r="E37" s="21">
        <f t="shared" si="3"/>
        <v>70.900000000000006</v>
      </c>
      <c r="G37" s="12" t="s">
        <v>13</v>
      </c>
      <c r="H37" s="13"/>
      <c r="I37" s="13"/>
      <c r="J37" s="13"/>
      <c r="K37" s="13"/>
      <c r="L37" s="13"/>
      <c r="M37" s="13"/>
      <c r="N37" s="13"/>
      <c r="O37" s="13"/>
      <c r="P37" s="14"/>
    </row>
    <row r="38" spans="1:16" x14ac:dyDescent="0.3">
      <c r="A38" s="11">
        <v>-16</v>
      </c>
      <c r="B38" s="11">
        <f>ROUND(((-0.21 * G$2 - 0.06) * (-0.2 * A38 + 5) * (-0.2 * A38 + 5)) + ((6.04 * G$2 + 1.98) * (-0.2 * A38 + 5)) + (-5.06 * G$2 + 18.06), 1)</f>
        <v>57.6</v>
      </c>
      <c r="C38" s="11">
        <f>B38+O$2</f>
        <v>67.599999999999994</v>
      </c>
      <c r="D38" s="11">
        <f t="shared" si="2"/>
        <v>71.599999999999994</v>
      </c>
      <c r="E38" s="21">
        <f t="shared" si="3"/>
        <v>71.599999999999994</v>
      </c>
      <c r="G38" s="15"/>
      <c r="H38" s="16"/>
      <c r="I38" s="16"/>
      <c r="J38" s="16"/>
      <c r="K38" s="16"/>
      <c r="L38" s="16"/>
      <c r="M38" s="16"/>
      <c r="N38" s="16"/>
      <c r="O38" s="16"/>
      <c r="P38" s="17"/>
    </row>
    <row r="39" spans="1:16" x14ac:dyDescent="0.3">
      <c r="A39" s="11">
        <v>-17</v>
      </c>
      <c r="B39" s="11">
        <f>ROUND(((-0.21 * G$2 - 0.06) * (-0.2 * A39 + 5) * (-0.2 * A39 + 5)) + ((6.04 * G$2 + 1.98) * (-0.2 * A39 + 5)) + (-5.06 * G$2 + 18.06), 1)</f>
        <v>58.2</v>
      </c>
      <c r="C39" s="11">
        <f>B39+O$2</f>
        <v>68.2</v>
      </c>
      <c r="D39" s="11">
        <f t="shared" si="2"/>
        <v>72.2</v>
      </c>
      <c r="E39" s="21">
        <f t="shared" si="3"/>
        <v>72.2</v>
      </c>
      <c r="G39" s="15"/>
      <c r="H39" s="16"/>
      <c r="I39" s="16"/>
      <c r="J39" s="16"/>
      <c r="K39" s="16"/>
      <c r="L39" s="16"/>
      <c r="M39" s="16"/>
      <c r="N39" s="16"/>
      <c r="O39" s="16"/>
      <c r="P39" s="17"/>
    </row>
    <row r="40" spans="1:16" x14ac:dyDescent="0.3">
      <c r="A40" s="11">
        <v>-18</v>
      </c>
      <c r="B40" s="11">
        <f>ROUND(((-0.21 * G$2 - 0.06) * (-0.2 * A40 + 5) * (-0.2 * A40 + 5)) + ((6.04 * G$2 + 1.98) * (-0.2 * A40 + 5)) + (-5.06 * G$2 + 18.06), 1)</f>
        <v>58.9</v>
      </c>
      <c r="C40" s="11">
        <f>B40+O$2</f>
        <v>68.900000000000006</v>
      </c>
      <c r="D40" s="11">
        <f t="shared" si="2"/>
        <v>72.900000000000006</v>
      </c>
      <c r="E40" s="21">
        <f t="shared" si="3"/>
        <v>72.900000000000006</v>
      </c>
      <c r="G40" s="15"/>
      <c r="H40" s="16"/>
      <c r="I40" s="16"/>
      <c r="J40" s="16"/>
      <c r="K40" s="16"/>
      <c r="L40" s="16"/>
      <c r="M40" s="16"/>
      <c r="N40" s="16"/>
      <c r="O40" s="16"/>
      <c r="P40" s="17"/>
    </row>
    <row r="41" spans="1:16" x14ac:dyDescent="0.3">
      <c r="A41" s="11">
        <v>-19</v>
      </c>
      <c r="B41" s="11">
        <f>ROUND(((-0.21 * G$2 - 0.06) * (-0.2 * A41 + 5) * (-0.2 * A41 + 5)) + ((6.04 * G$2 + 1.98) * (-0.2 * A41 + 5)) + (-5.06 * G$2 + 18.06), 1)</f>
        <v>59.5</v>
      </c>
      <c r="C41" s="11">
        <f>B41+O$2</f>
        <v>69.5</v>
      </c>
      <c r="D41" s="11">
        <f t="shared" si="2"/>
        <v>73.5</v>
      </c>
      <c r="E41" s="21">
        <f t="shared" si="3"/>
        <v>73.5</v>
      </c>
      <c r="G41" s="15"/>
      <c r="H41" s="16"/>
      <c r="I41" s="16"/>
      <c r="J41" s="16"/>
      <c r="K41" s="16"/>
      <c r="L41" s="16"/>
      <c r="M41" s="16"/>
      <c r="N41" s="16"/>
      <c r="O41" s="16"/>
      <c r="P41" s="17"/>
    </row>
    <row r="42" spans="1:16" ht="15.65" thickBot="1" x14ac:dyDescent="0.35">
      <c r="A42" s="11">
        <v>-20</v>
      </c>
      <c r="B42" s="11">
        <f>ROUND(((-0.21 * G$2 - 0.06) * (-0.2 * A42 + 5) * (-0.2 * A42 + 5)) + ((6.04 * G$2 + 1.98) * (-0.2 * A42 + 5)) + (-5.06 * G$2 + 18.06), 1)</f>
        <v>60.1</v>
      </c>
      <c r="C42" s="11">
        <f>B42+O$2</f>
        <v>70.099999999999994</v>
      </c>
      <c r="D42" s="11">
        <f t="shared" si="2"/>
        <v>74.099999999999994</v>
      </c>
      <c r="E42" s="21">
        <f t="shared" si="3"/>
        <v>74.099999999999994</v>
      </c>
      <c r="G42" s="18"/>
      <c r="H42" s="19"/>
      <c r="I42" s="19"/>
      <c r="J42" s="19"/>
      <c r="K42" s="19"/>
      <c r="L42" s="19"/>
      <c r="M42" s="19"/>
      <c r="N42" s="19"/>
      <c r="O42" s="19"/>
      <c r="P42" s="20"/>
    </row>
    <row r="43" spans="1:16" x14ac:dyDescent="0.3">
      <c r="A43" s="11">
        <v>-21</v>
      </c>
      <c r="B43" s="11">
        <f>ROUND(((-0.21 * G$2 - 0.06) * (-0.2 * A43 + 5) * (-0.2 * A43 + 5)) + ((6.04 * G$2 + 1.98) * (-0.2 * A43 + 5)) + (-5.06 * G$2 + 18.06), 1)</f>
        <v>60.7</v>
      </c>
      <c r="C43" s="11">
        <f>B43+O$2</f>
        <v>70.7</v>
      </c>
      <c r="D43" s="11">
        <f t="shared" si="2"/>
        <v>74.7</v>
      </c>
      <c r="E43" s="21">
        <f t="shared" si="3"/>
        <v>74.7</v>
      </c>
    </row>
    <row r="44" spans="1:16" x14ac:dyDescent="0.3">
      <c r="A44" s="11">
        <v>-22</v>
      </c>
      <c r="B44" s="11">
        <f>ROUND(((-0.21 * G$2 - 0.06) * (-0.2 * A44 + 5) * (-0.2 * A44 + 5)) + ((6.04 * G$2 + 1.98) * (-0.2 * A44 + 5)) + (-5.06 * G$2 + 18.06), 1)</f>
        <v>61.2</v>
      </c>
      <c r="C44" s="11">
        <f>B44+O$2</f>
        <v>71.2</v>
      </c>
      <c r="D44" s="11">
        <f t="shared" si="2"/>
        <v>75.2</v>
      </c>
      <c r="E44" s="21">
        <f t="shared" si="3"/>
        <v>75.2</v>
      </c>
    </row>
    <row r="45" spans="1:16" x14ac:dyDescent="0.3">
      <c r="A45" s="11">
        <v>-23</v>
      </c>
      <c r="B45" s="11">
        <f>ROUND(((-0.21 * G$2 - 0.06) * (-0.2 * A45 + 5) * (-0.2 * A45 + 5)) + ((6.04 * G$2 + 1.98) * (-0.2 * A45 + 5)) + (-5.06 * G$2 + 18.06), 1)</f>
        <v>61.8</v>
      </c>
      <c r="C45" s="11">
        <f>B45+O$2</f>
        <v>71.8</v>
      </c>
      <c r="D45" s="11">
        <f t="shared" si="2"/>
        <v>75.8</v>
      </c>
      <c r="E45" s="21">
        <f t="shared" si="3"/>
        <v>75.8</v>
      </c>
    </row>
    <row r="46" spans="1:16" x14ac:dyDescent="0.3">
      <c r="A46" s="11">
        <v>-24</v>
      </c>
      <c r="B46" s="11">
        <f>ROUND(((-0.21 * G$2 - 0.06) * (-0.2 * A46 + 5) * (-0.2 * A46 + 5)) + ((6.04 * G$2 + 1.98) * (-0.2 * A46 + 5)) + (-5.06 * G$2 + 18.06), 1)</f>
        <v>62.3</v>
      </c>
      <c r="C46" s="11">
        <f>B46+O$2</f>
        <v>72.3</v>
      </c>
      <c r="D46" s="11">
        <f t="shared" si="2"/>
        <v>76.3</v>
      </c>
      <c r="E46" s="21">
        <f t="shared" si="3"/>
        <v>76.3</v>
      </c>
    </row>
    <row r="47" spans="1:16" x14ac:dyDescent="0.3">
      <c r="A47" s="11">
        <v>-25</v>
      </c>
      <c r="B47" s="11">
        <f>ROUND(((-0.21 * G$2 - 0.06) * (-0.2 * A47 + 5) * (-0.2 * A47 + 5)) + ((6.04 * G$2 + 1.98) * (-0.2 * A47 + 5)) + (-5.06 * G$2 + 18.06), 1)</f>
        <v>62.8</v>
      </c>
      <c r="C47" s="11">
        <f>B47+O$2</f>
        <v>72.8</v>
      </c>
      <c r="D47" s="11">
        <f t="shared" si="2"/>
        <v>76.8</v>
      </c>
      <c r="E47" s="21">
        <f t="shared" si="3"/>
        <v>76.8</v>
      </c>
    </row>
    <row r="48" spans="1:16" x14ac:dyDescent="0.3">
      <c r="A48" s="11">
        <v>-26</v>
      </c>
      <c r="B48" s="11">
        <f>ROUND(((-0.21 * G$2 - 0.06) * (-0.2 * A48 + 5) * (-0.2 * A48 + 5)) + ((6.04 * G$2 + 1.98) * (-0.2 * A48 + 5)) + (-5.06 * G$2 + 18.06), 1)</f>
        <v>63.2</v>
      </c>
      <c r="C48" s="11">
        <f>B48+O$2</f>
        <v>73.2</v>
      </c>
      <c r="D48" s="11">
        <f t="shared" si="2"/>
        <v>77.2</v>
      </c>
      <c r="E48" s="21">
        <f t="shared" si="3"/>
        <v>77.2</v>
      </c>
    </row>
    <row r="49" spans="1:5" x14ac:dyDescent="0.3">
      <c r="A49" s="11">
        <v>-27</v>
      </c>
      <c r="B49" s="11">
        <f>ROUND(((-0.21 * G$2 - 0.06) * (-0.2 * A49 + 5) * (-0.2 * A49 + 5)) + ((6.04 * G$2 + 1.98) * (-0.2 * A49 + 5)) + (-5.06 * G$2 + 18.06), 1)</f>
        <v>63.7</v>
      </c>
      <c r="C49" s="11">
        <f>B49+O$2</f>
        <v>73.7</v>
      </c>
      <c r="D49" s="11">
        <f t="shared" si="2"/>
        <v>77.7</v>
      </c>
      <c r="E49" s="21">
        <f t="shared" si="3"/>
        <v>77.7</v>
      </c>
    </row>
    <row r="50" spans="1:5" x14ac:dyDescent="0.3">
      <c r="A50" s="11">
        <v>-28</v>
      </c>
      <c r="B50" s="11">
        <f>ROUND(((-0.21 * G$2 - 0.06) * (-0.2 * A50 + 5) * (-0.2 * A50 + 5)) + ((6.04 * G$2 + 1.98) * (-0.2 * A50 + 5)) + (-5.06 * G$2 + 18.06), 1)</f>
        <v>64.099999999999994</v>
      </c>
      <c r="C50" s="11">
        <f>B50+O$2</f>
        <v>74.099999999999994</v>
      </c>
      <c r="D50" s="11">
        <f t="shared" si="2"/>
        <v>78.099999999999994</v>
      </c>
      <c r="E50" s="21">
        <f t="shared" si="3"/>
        <v>78.099999999999994</v>
      </c>
    </row>
    <row r="51" spans="1:5" x14ac:dyDescent="0.3">
      <c r="A51" s="11">
        <v>-29</v>
      </c>
      <c r="B51" s="11">
        <f>ROUND(((-0.21 * G$2 - 0.06) * (-0.2 * A51 + 5) * (-0.2 * A51 + 5)) + ((6.04 * G$2 + 1.98) * (-0.2 * A51 + 5)) + (-5.06 * G$2 + 18.06), 1)</f>
        <v>64.599999999999994</v>
      </c>
      <c r="C51" s="11">
        <f>B51+O$2</f>
        <v>74.599999999999994</v>
      </c>
      <c r="D51" s="11">
        <f t="shared" si="2"/>
        <v>78.599999999999994</v>
      </c>
      <c r="E51" s="21">
        <f t="shared" si="3"/>
        <v>78.599999999999994</v>
      </c>
    </row>
    <row r="52" spans="1:5" x14ac:dyDescent="0.3">
      <c r="A52" s="11">
        <v>-30</v>
      </c>
      <c r="B52" s="11">
        <f>ROUND(((-0.21 * G$2 - 0.06) * (-0.2 * A52 + 5) * (-0.2 * A52 + 5)) + ((6.04 * G$2 + 1.98) * (-0.2 * A52 + 5)) + (-5.06 * G$2 + 18.06), 1)</f>
        <v>65</v>
      </c>
      <c r="C52" s="11">
        <f>B52+O$2</f>
        <v>75</v>
      </c>
      <c r="D52" s="11">
        <f t="shared" si="2"/>
        <v>79</v>
      </c>
      <c r="E52" s="21">
        <f t="shared" si="3"/>
        <v>79</v>
      </c>
    </row>
  </sheetData>
  <mergeCells count="1">
    <mergeCell ref="G37:P42"/>
  </mergeCells>
  <conditionalFormatting sqref="A2:A52"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2">
      <colorScale>
        <cfvo type="min"/>
        <cfvo type="num" val="0"/>
        <cfvo type="max"/>
        <color rgb="FFF8696B"/>
        <color theme="0"/>
        <color theme="4"/>
      </colorScale>
    </cfRule>
    <cfRule type="colorScale" priority="1">
      <colorScale>
        <cfvo type="min"/>
        <cfvo type="num" val="0"/>
        <cfvo type="max"/>
        <color theme="4"/>
        <color theme="2"/>
        <color rgb="FFFF5050"/>
      </colorScale>
    </cfRule>
  </conditionalFormatting>
  <dataValidations disablePrompts="1" count="1">
    <dataValidation allowBlank="1" showInputMessage="1" showErrorMessage="1" sqref="B2 B4" xr:uid="{00000000-0002-0000-0000-000000000000}"/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Yurii</dc:creator>
  <cp:lastModifiedBy>Yurii</cp:lastModifiedBy>
  <dcterms:created xsi:type="dcterms:W3CDTF">2022-11-18T19:45:10Z</dcterms:created>
  <dcterms:modified xsi:type="dcterms:W3CDTF">2024-10-31T19:28:06Z</dcterms:modified>
</cp:coreProperties>
</file>